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filterPrivacy="1" autoCompressPictures="0" defaultThemeVersion="124226"/>
  <xr:revisionPtr revIDLastSave="0" documentId="13_ncr:1_{A1F2DE8E-2C27-42E9-98B0-9F7160C886D6}" xr6:coauthVersionLast="36" xr6:coauthVersionMax="36" xr10:uidLastSave="{00000000-0000-0000-0000-000000000000}"/>
  <bookViews>
    <workbookView xWindow="252" yWindow="300" windowWidth="28608" windowHeight="16440" xr2:uid="{00000000-000D-0000-FFFF-FFFF00000000}"/>
  </bookViews>
  <sheets>
    <sheet name="Cover" sheetId="21" r:id="rId1"/>
    <sheet name="Year 1" sheetId="23" r:id="rId2"/>
    <sheet name="Year 2" sheetId="34" r:id="rId3"/>
    <sheet name="Year 3" sheetId="35" r:id="rId4"/>
    <sheet name="Year 4" sheetId="36" r:id="rId5"/>
    <sheet name="Year 5" sheetId="37" r:id="rId6"/>
    <sheet name="Summary" sheetId="18" r:id="rId7"/>
    <sheet name="In-kind" sheetId="2" r:id="rId8"/>
  </sheets>
  <definedNames>
    <definedName name="_xlnm.Print_Area" localSheetId="0">Cover!$A$1:$P$41</definedName>
    <definedName name="_xlnm.Print_Area" localSheetId="6">Summary!$A$1:$G$29</definedName>
    <definedName name="_xlnm.Print_Area" localSheetId="1">'Year 1'!$A$1:$M$47</definedName>
    <definedName name="_xlnm.Print_Area" localSheetId="2">'Year 2'!$A$1:$M$45</definedName>
    <definedName name="_xlnm.Print_Area" localSheetId="3">'Year 3'!$A$1:$M$45</definedName>
    <definedName name="_xlnm.Print_Area" localSheetId="4">'Year 4'!$A$1:$M$46</definedName>
    <definedName name="_xlnm.Print_Area" localSheetId="5">'Year 5'!$A$1:$M$45</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G50" i="23" l="1"/>
  <c r="K72" i="37"/>
  <c r="K71" i="37"/>
  <c r="K70" i="37"/>
  <c r="K69" i="37"/>
  <c r="K68" i="37"/>
  <c r="K67" i="37"/>
  <c r="K66" i="37"/>
  <c r="K65" i="37"/>
  <c r="K64" i="37"/>
  <c r="K63" i="37"/>
  <c r="K62" i="37"/>
  <c r="K61" i="37"/>
  <c r="K60" i="37"/>
  <c r="K59" i="37"/>
  <c r="K58" i="37"/>
  <c r="K57" i="37"/>
  <c r="K56" i="37"/>
  <c r="K55" i="37"/>
  <c r="K54" i="37"/>
  <c r="K53" i="37"/>
  <c r="K52" i="37"/>
  <c r="K51" i="37"/>
  <c r="K72" i="36"/>
  <c r="K71" i="36"/>
  <c r="K70" i="36"/>
  <c r="K69" i="36"/>
  <c r="K68" i="36"/>
  <c r="K67" i="36"/>
  <c r="K66" i="36"/>
  <c r="K65" i="36"/>
  <c r="K64" i="36"/>
  <c r="K63" i="36"/>
  <c r="K62" i="36"/>
  <c r="K61" i="36"/>
  <c r="K60" i="36"/>
  <c r="K59" i="36"/>
  <c r="K58" i="36"/>
  <c r="K57" i="36"/>
  <c r="K56" i="36"/>
  <c r="K55" i="36"/>
  <c r="K54" i="36"/>
  <c r="K53" i="36"/>
  <c r="K52" i="36"/>
  <c r="K51" i="36"/>
  <c r="K72" i="35"/>
  <c r="K71" i="35"/>
  <c r="K70" i="35"/>
  <c r="K69" i="35"/>
  <c r="K68" i="35"/>
  <c r="K67" i="35"/>
  <c r="K66" i="35"/>
  <c r="K65" i="35"/>
  <c r="K64" i="35"/>
  <c r="K63" i="35"/>
  <c r="K62" i="35"/>
  <c r="K61" i="35"/>
  <c r="K60" i="35"/>
  <c r="K59" i="35"/>
  <c r="K58" i="35"/>
  <c r="K57" i="35"/>
  <c r="K56" i="35"/>
  <c r="K55" i="35"/>
  <c r="K54" i="35"/>
  <c r="K53" i="35"/>
  <c r="K52" i="35"/>
  <c r="K51" i="35"/>
  <c r="K72" i="34"/>
  <c r="K71" i="34"/>
  <c r="K70" i="34"/>
  <c r="K69" i="34"/>
  <c r="K68" i="34"/>
  <c r="K67" i="34"/>
  <c r="K66" i="34"/>
  <c r="K65" i="34"/>
  <c r="K64" i="34"/>
  <c r="K63" i="34"/>
  <c r="K62" i="34"/>
  <c r="K61" i="34"/>
  <c r="K60" i="34"/>
  <c r="K59" i="34"/>
  <c r="K58" i="34"/>
  <c r="K57" i="34"/>
  <c r="K56" i="34"/>
  <c r="K55" i="34"/>
  <c r="K54" i="34"/>
  <c r="K53" i="34"/>
  <c r="K52" i="34"/>
  <c r="K51" i="34"/>
  <c r="K52" i="23"/>
  <c r="K53" i="23"/>
  <c r="K54" i="23"/>
  <c r="K55" i="23"/>
  <c r="K56" i="23"/>
  <c r="K57" i="23"/>
  <c r="K58" i="23"/>
  <c r="K59" i="23"/>
  <c r="K60" i="23"/>
  <c r="K61" i="23"/>
  <c r="K62" i="23"/>
  <c r="K63" i="23"/>
  <c r="K64" i="23"/>
  <c r="K65" i="23"/>
  <c r="K66" i="23"/>
  <c r="K67" i="23"/>
  <c r="K68" i="23"/>
  <c r="K69" i="23"/>
  <c r="K70" i="23"/>
  <c r="K71" i="23"/>
  <c r="K72" i="23"/>
  <c r="K51" i="23"/>
  <c r="E47" i="37" l="1"/>
  <c r="F29" i="18" s="1"/>
  <c r="B47" i="37"/>
  <c r="F28" i="18" s="1"/>
  <c r="H37" i="37"/>
  <c r="E47" i="36"/>
  <c r="E29" i="18" s="1"/>
  <c r="B47" i="36"/>
  <c r="E28" i="18" s="1"/>
  <c r="H37" i="36"/>
  <c r="E47" i="35"/>
  <c r="D29" i="18" s="1"/>
  <c r="B47" i="35"/>
  <c r="D28" i="18" s="1"/>
  <c r="H37" i="35"/>
  <c r="E47" i="34"/>
  <c r="C29" i="18" s="1"/>
  <c r="B47" i="34"/>
  <c r="C28" i="18" s="1"/>
  <c r="H37" i="34"/>
  <c r="E47" i="23" l="1"/>
  <c r="B47" i="23"/>
  <c r="F2" i="23"/>
  <c r="C2" i="34" s="1"/>
  <c r="E43" i="23"/>
  <c r="G50" i="34" l="1"/>
  <c r="E42" i="34" s="1"/>
  <c r="E43" i="34"/>
  <c r="F2" i="34"/>
  <c r="E42" i="23"/>
  <c r="C2" i="35" l="1"/>
  <c r="G50" i="35" s="1"/>
  <c r="F12" i="34"/>
  <c r="F12" i="35" s="1"/>
  <c r="F12" i="36" s="1"/>
  <c r="F12" i="37" s="1"/>
  <c r="F13" i="34"/>
  <c r="F13" i="35" s="1"/>
  <c r="F13" i="36" s="1"/>
  <c r="F13" i="37" s="1"/>
  <c r="F14" i="34"/>
  <c r="F14" i="35" s="1"/>
  <c r="F14" i="36" s="1"/>
  <c r="F14" i="37" s="1"/>
  <c r="F15" i="34"/>
  <c r="F15" i="35" s="1"/>
  <c r="F15" i="36" s="1"/>
  <c r="F15" i="37" s="1"/>
  <c r="F8" i="34"/>
  <c r="F8" i="35" s="1"/>
  <c r="F8" i="36" s="1"/>
  <c r="F8" i="37" s="1"/>
  <c r="F9" i="34"/>
  <c r="F9" i="35" s="1"/>
  <c r="F9" i="36" s="1"/>
  <c r="F9" i="37" s="1"/>
  <c r="F10" i="34"/>
  <c r="F10" i="35" s="1"/>
  <c r="F10" i="36" s="1"/>
  <c r="F10" i="37" s="1"/>
  <c r="F7" i="34"/>
  <c r="F7" i="35" s="1"/>
  <c r="F7" i="36" s="1"/>
  <c r="F7" i="37" s="1"/>
  <c r="A19" i="34"/>
  <c r="A19" i="35" s="1"/>
  <c r="A19" i="36" s="1"/>
  <c r="A19" i="37" s="1"/>
  <c r="A20" i="34"/>
  <c r="A20" i="35" s="1"/>
  <c r="A20" i="36" s="1"/>
  <c r="A20" i="37" s="1"/>
  <c r="A21" i="34"/>
  <c r="A21" i="35" s="1"/>
  <c r="A21" i="36" s="1"/>
  <c r="A21" i="37" s="1"/>
  <c r="A18" i="34"/>
  <c r="A18" i="35" s="1"/>
  <c r="A18" i="36" s="1"/>
  <c r="A18" i="37" s="1"/>
  <c r="A13" i="34"/>
  <c r="A13" i="35" s="1"/>
  <c r="A13" i="36" s="1"/>
  <c r="A13" i="37" s="1"/>
  <c r="A14" i="34"/>
  <c r="A14" i="35" s="1"/>
  <c r="A14" i="36" s="1"/>
  <c r="A14" i="37" s="1"/>
  <c r="A15" i="34"/>
  <c r="A15" i="35" s="1"/>
  <c r="A15" i="36" s="1"/>
  <c r="A15" i="37" s="1"/>
  <c r="A12" i="34"/>
  <c r="A12" i="35" s="1"/>
  <c r="A12" i="36" s="1"/>
  <c r="A12" i="37" s="1"/>
  <c r="A8" i="34"/>
  <c r="A8" i="35" s="1"/>
  <c r="A8" i="36" s="1"/>
  <c r="A8" i="37" s="1"/>
  <c r="A9" i="34"/>
  <c r="A9" i="35" s="1"/>
  <c r="A9" i="36" s="1"/>
  <c r="A9" i="37" s="1"/>
  <c r="A10" i="34"/>
  <c r="A10" i="35" s="1"/>
  <c r="A10" i="36" s="1"/>
  <c r="A10" i="37" s="1"/>
  <c r="A7" i="34"/>
  <c r="A7" i="35" s="1"/>
  <c r="A7" i="36" s="1"/>
  <c r="A7" i="37" s="1"/>
  <c r="D7" i="34"/>
  <c r="D7" i="35" s="1"/>
  <c r="D19" i="34"/>
  <c r="D19" i="35" s="1"/>
  <c r="D20" i="34"/>
  <c r="D20" i="35" s="1"/>
  <c r="D20" i="36" s="1"/>
  <c r="D21" i="34"/>
  <c r="D21" i="35" s="1"/>
  <c r="D21" i="36" s="1"/>
  <c r="D18" i="34"/>
  <c r="D18" i="35" s="1"/>
  <c r="D13" i="34"/>
  <c r="D13" i="35" s="1"/>
  <c r="D14" i="34"/>
  <c r="D14" i="35" s="1"/>
  <c r="D15" i="34"/>
  <c r="D15" i="35" s="1"/>
  <c r="D12" i="34"/>
  <c r="D12" i="35" s="1"/>
  <c r="E7" i="23"/>
  <c r="G7" i="23" s="1"/>
  <c r="H7" i="23" s="1"/>
  <c r="E19" i="23"/>
  <c r="G19" i="23" s="1"/>
  <c r="H19" i="23" s="1"/>
  <c r="E20" i="23"/>
  <c r="G20" i="23" s="1"/>
  <c r="H20" i="23" s="1"/>
  <c r="E21" i="23"/>
  <c r="G21" i="23" s="1"/>
  <c r="H21" i="23" s="1"/>
  <c r="E18" i="23"/>
  <c r="G18" i="23" s="1"/>
  <c r="E13" i="23"/>
  <c r="G13" i="23" s="1"/>
  <c r="H13" i="23" s="1"/>
  <c r="E14" i="23"/>
  <c r="G14" i="23" s="1"/>
  <c r="H14" i="23" s="1"/>
  <c r="E15" i="23"/>
  <c r="G15" i="23" s="1"/>
  <c r="H15" i="23" s="1"/>
  <c r="E12" i="23"/>
  <c r="G12" i="23" s="1"/>
  <c r="H12" i="23" s="1"/>
  <c r="E8" i="23"/>
  <c r="G8" i="23" s="1"/>
  <c r="H8" i="23" s="1"/>
  <c r="E9" i="23"/>
  <c r="G9" i="23" s="1"/>
  <c r="H9" i="23" s="1"/>
  <c r="E10" i="23"/>
  <c r="G10" i="23" s="1"/>
  <c r="D8" i="34"/>
  <c r="E8" i="34" s="1"/>
  <c r="D9" i="34"/>
  <c r="E9" i="34" s="1"/>
  <c r="D10" i="34"/>
  <c r="D10" i="35" s="1"/>
  <c r="B28" i="18"/>
  <c r="B29" i="18"/>
  <c r="C37" i="2"/>
  <c r="E19" i="21" s="1"/>
  <c r="H27" i="37"/>
  <c r="F8" i="18" s="1"/>
  <c r="H32" i="37"/>
  <c r="H27" i="36"/>
  <c r="E8" i="18" s="1"/>
  <c r="H32" i="36"/>
  <c r="E10" i="18"/>
  <c r="H27" i="35"/>
  <c r="D8" i="18" s="1"/>
  <c r="H32" i="35"/>
  <c r="H27" i="34"/>
  <c r="C8" i="18" s="1"/>
  <c r="H32" i="34"/>
  <c r="H27" i="23"/>
  <c r="B8" i="18" s="1"/>
  <c r="H32" i="23"/>
  <c r="B9" i="18" s="1"/>
  <c r="H37" i="23"/>
  <c r="B10" i="18" s="1"/>
  <c r="N19" i="21"/>
  <c r="F10" i="18"/>
  <c r="F9" i="18"/>
  <c r="E9" i="18"/>
  <c r="D10" i="18"/>
  <c r="D9" i="18"/>
  <c r="C10" i="18"/>
  <c r="C9" i="18"/>
  <c r="G9" i="18" l="1"/>
  <c r="G8" i="18"/>
  <c r="E22" i="23"/>
  <c r="B6" i="18" s="1"/>
  <c r="E16" i="23"/>
  <c r="B5" i="18" s="1"/>
  <c r="E20" i="34"/>
  <c r="G20" i="34" s="1"/>
  <c r="H20" i="34" s="1"/>
  <c r="E19" i="34"/>
  <c r="G19" i="34" s="1"/>
  <c r="H19" i="34" s="1"/>
  <c r="F2" i="35"/>
  <c r="E21" i="34"/>
  <c r="G21" i="34" s="1"/>
  <c r="H21" i="34" s="1"/>
  <c r="E12" i="34"/>
  <c r="G12" i="34" s="1"/>
  <c r="H12" i="34" s="1"/>
  <c r="E13" i="34"/>
  <c r="G13" i="34" s="1"/>
  <c r="H13" i="34" s="1"/>
  <c r="E18" i="34"/>
  <c r="E14" i="34"/>
  <c r="G14" i="34" s="1"/>
  <c r="H14" i="34" s="1"/>
  <c r="E21" i="35"/>
  <c r="G21" i="35" s="1"/>
  <c r="H21" i="35" s="1"/>
  <c r="E15" i="35"/>
  <c r="D15" i="36"/>
  <c r="E20" i="36"/>
  <c r="D20" i="37"/>
  <c r="E20" i="37" s="1"/>
  <c r="D14" i="36"/>
  <c r="E14" i="35"/>
  <c r="D7" i="36"/>
  <c r="E7" i="35"/>
  <c r="D19" i="36"/>
  <c r="E19" i="35"/>
  <c r="D12" i="36"/>
  <c r="E12" i="35"/>
  <c r="D21" i="37"/>
  <c r="E21" i="37" s="1"/>
  <c r="E21" i="36"/>
  <c r="E13" i="35"/>
  <c r="D13" i="36"/>
  <c r="G8" i="34"/>
  <c r="H8" i="34" s="1"/>
  <c r="G10" i="18"/>
  <c r="E10" i="35"/>
  <c r="D10" i="36"/>
  <c r="H18" i="23"/>
  <c r="H22" i="23" s="1"/>
  <c r="G22" i="23"/>
  <c r="E18" i="35"/>
  <c r="D18" i="36"/>
  <c r="G9" i="34"/>
  <c r="H9" i="34" s="1"/>
  <c r="G16" i="23"/>
  <c r="H10" i="23"/>
  <c r="H16" i="23" s="1"/>
  <c r="D9" i="35"/>
  <c r="E15" i="34"/>
  <c r="E20" i="35"/>
  <c r="D8" i="35"/>
  <c r="E7" i="34"/>
  <c r="E10" i="34"/>
  <c r="G29" i="18"/>
  <c r="E18" i="21" s="1"/>
  <c r="G28" i="18"/>
  <c r="E17" i="21" s="1"/>
  <c r="E43" i="35" l="1"/>
  <c r="E42" i="35"/>
  <c r="C2" i="36"/>
  <c r="G50" i="36" s="1"/>
  <c r="N18" i="21"/>
  <c r="N20" i="21" s="1"/>
  <c r="G18" i="34"/>
  <c r="E22" i="34"/>
  <c r="C6" i="18" s="1"/>
  <c r="D14" i="37"/>
  <c r="E14" i="37" s="1"/>
  <c r="E14" i="36"/>
  <c r="G7" i="34"/>
  <c r="E16" i="34"/>
  <c r="C5" i="18" s="1"/>
  <c r="G21" i="36"/>
  <c r="H21" i="36" s="1"/>
  <c r="D10" i="37"/>
  <c r="E10" i="37" s="1"/>
  <c r="E10" i="36"/>
  <c r="G10" i="35"/>
  <c r="H10" i="35" s="1"/>
  <c r="G12" i="35"/>
  <c r="H12" i="35" s="1"/>
  <c r="G20" i="37"/>
  <c r="H20" i="37" s="1"/>
  <c r="G13" i="35"/>
  <c r="H13" i="35" s="1"/>
  <c r="G14" i="35"/>
  <c r="H14" i="35" s="1"/>
  <c r="G15" i="34"/>
  <c r="H15" i="34" s="1"/>
  <c r="D12" i="37"/>
  <c r="E12" i="37" s="1"/>
  <c r="E12" i="36"/>
  <c r="G20" i="36"/>
  <c r="H20" i="36" s="1"/>
  <c r="E7" i="36"/>
  <c r="D7" i="37"/>
  <c r="E7" i="37" s="1"/>
  <c r="G21" i="37"/>
  <c r="H21" i="37" s="1"/>
  <c r="G20" i="35"/>
  <c r="H20" i="35" s="1"/>
  <c r="D9" i="36"/>
  <c r="E9" i="35"/>
  <c r="G19" i="35"/>
  <c r="H19" i="35" s="1"/>
  <c r="D15" i="37"/>
  <c r="E15" i="37" s="1"/>
  <c r="E15" i="36"/>
  <c r="H39" i="23"/>
  <c r="E18" i="36"/>
  <c r="D18" i="37"/>
  <c r="E18" i="37" s="1"/>
  <c r="D19" i="37"/>
  <c r="E19" i="37" s="1"/>
  <c r="E19" i="36"/>
  <c r="G15" i="35"/>
  <c r="H15" i="35" s="1"/>
  <c r="G10" i="34"/>
  <c r="H10" i="34" s="1"/>
  <c r="D8" i="36"/>
  <c r="E8" i="35"/>
  <c r="B7" i="18"/>
  <c r="G18" i="35"/>
  <c r="E22" i="35"/>
  <c r="D6" i="18" s="1"/>
  <c r="D13" i="37"/>
  <c r="E13" i="37" s="1"/>
  <c r="E13" i="36"/>
  <c r="G7" i="35"/>
  <c r="H7" i="35" s="1"/>
  <c r="E16" i="35" l="1"/>
  <c r="D5" i="18" s="1"/>
  <c r="F2" i="36"/>
  <c r="B44" i="23"/>
  <c r="B42" i="23" s="1"/>
  <c r="H42" i="23" s="1"/>
  <c r="G22" i="35"/>
  <c r="H18" i="34"/>
  <c r="H22" i="34" s="1"/>
  <c r="G22" i="34"/>
  <c r="G10" i="37"/>
  <c r="H10" i="37" s="1"/>
  <c r="G12" i="36"/>
  <c r="H12" i="36" s="1"/>
  <c r="B11" i="18"/>
  <c r="G12" i="37"/>
  <c r="H12" i="37" s="1"/>
  <c r="G8" i="35"/>
  <c r="H8" i="35" s="1"/>
  <c r="G13" i="36"/>
  <c r="H13" i="36" s="1"/>
  <c r="G13" i="37"/>
  <c r="H13" i="37" s="1"/>
  <c r="G15" i="36"/>
  <c r="H15" i="36" s="1"/>
  <c r="E22" i="37"/>
  <c r="F6" i="18" s="1"/>
  <c r="G18" i="37"/>
  <c r="H18" i="37" s="1"/>
  <c r="D8" i="37"/>
  <c r="E8" i="37" s="1"/>
  <c r="E8" i="36"/>
  <c r="G15" i="37"/>
  <c r="H15" i="37" s="1"/>
  <c r="G16" i="34"/>
  <c r="E9" i="36"/>
  <c r="D9" i="37"/>
  <c r="E9" i="37" s="1"/>
  <c r="G18" i="36"/>
  <c r="H18" i="36" s="1"/>
  <c r="E22" i="36"/>
  <c r="E6" i="18" s="1"/>
  <c r="H18" i="35"/>
  <c r="H22" i="35" s="1"/>
  <c r="G7" i="37"/>
  <c r="H7" i="37" s="1"/>
  <c r="H7" i="34"/>
  <c r="H16" i="34" s="1"/>
  <c r="H39" i="34" s="1"/>
  <c r="B44" i="34" s="1"/>
  <c r="G19" i="36"/>
  <c r="H19" i="36" s="1"/>
  <c r="G7" i="36"/>
  <c r="G14" i="36"/>
  <c r="H14" i="36" s="1"/>
  <c r="G19" i="37"/>
  <c r="H19" i="37" s="1"/>
  <c r="G9" i="35"/>
  <c r="H9" i="35" s="1"/>
  <c r="G10" i="36"/>
  <c r="H10" i="36" s="1"/>
  <c r="G14" i="37"/>
  <c r="H14" i="37" s="1"/>
  <c r="B42" i="34" l="1"/>
  <c r="H42" i="34" s="1"/>
  <c r="E43" i="36"/>
  <c r="E42" i="36"/>
  <c r="C2" i="37"/>
  <c r="G50" i="37" s="1"/>
  <c r="C7" i="18"/>
  <c r="B43" i="23"/>
  <c r="H43" i="23" s="1"/>
  <c r="H44" i="23" s="1"/>
  <c r="G6" i="18"/>
  <c r="H16" i="35"/>
  <c r="C11" i="18"/>
  <c r="G8" i="37"/>
  <c r="H8" i="37" s="1"/>
  <c r="H22" i="37"/>
  <c r="G22" i="37"/>
  <c r="H22" i="36"/>
  <c r="E16" i="37"/>
  <c r="F5" i="18" s="1"/>
  <c r="G9" i="36"/>
  <c r="H9" i="36" s="1"/>
  <c r="G16" i="35"/>
  <c r="D7" i="18" s="1"/>
  <c r="G9" i="37"/>
  <c r="H9" i="37" s="1"/>
  <c r="G8" i="36"/>
  <c r="H8" i="36" s="1"/>
  <c r="G22" i="36"/>
  <c r="H7" i="36"/>
  <c r="E16" i="36"/>
  <c r="E5" i="18" s="1"/>
  <c r="H39" i="35" l="1"/>
  <c r="B44" i="35" s="1"/>
  <c r="B43" i="34"/>
  <c r="H43" i="34" s="1"/>
  <c r="H44" i="34" s="1"/>
  <c r="F2" i="37"/>
  <c r="B12" i="18"/>
  <c r="H47" i="23"/>
  <c r="G5" i="18"/>
  <c r="H16" i="36"/>
  <c r="H39" i="36" s="1"/>
  <c r="B44" i="36" s="1"/>
  <c r="B42" i="36" s="1"/>
  <c r="H42" i="36" s="1"/>
  <c r="G16" i="36"/>
  <c r="E7" i="18" s="1"/>
  <c r="H16" i="37"/>
  <c r="G16" i="37"/>
  <c r="F7" i="18" s="1"/>
  <c r="H47" i="34" l="1"/>
  <c r="C12" i="18"/>
  <c r="C13" i="18" s="1"/>
  <c r="B43" i="36"/>
  <c r="H43" i="36" s="1"/>
  <c r="H44" i="36" s="1"/>
  <c r="H47" i="36" s="1"/>
  <c r="H39" i="37"/>
  <c r="B44" i="37" s="1"/>
  <c r="B42" i="37" s="1"/>
  <c r="B43" i="37" s="1"/>
  <c r="B42" i="35"/>
  <c r="H42" i="35" s="1"/>
  <c r="E11" i="18"/>
  <c r="D11" i="18"/>
  <c r="B13" i="18"/>
  <c r="E42" i="37"/>
  <c r="E43" i="37"/>
  <c r="G7" i="18"/>
  <c r="F11" i="18" l="1"/>
  <c r="G11" i="18" s="1"/>
  <c r="B43" i="35"/>
  <c r="H43" i="35" s="1"/>
  <c r="H44" i="35" s="1"/>
  <c r="H42" i="37"/>
  <c r="E12" i="18"/>
  <c r="E13" i="18" s="1"/>
  <c r="H43" i="37"/>
  <c r="D12" i="18" l="1"/>
  <c r="D13" i="18" s="1"/>
  <c r="H47" i="35"/>
  <c r="H44" i="37"/>
  <c r="H47" i="37" s="1"/>
  <c r="F12" i="18" l="1"/>
  <c r="F13" i="18"/>
  <c r="G13" i="18" s="1"/>
  <c r="G1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100-000001000000}">
      <text>
        <r>
          <rPr>
            <sz val="9"/>
            <color indexed="81"/>
            <rFont val="Calibri"/>
            <family val="2"/>
          </rPr>
          <t>For Cost Share or CS Type, please use:
M for Mandatory
V for Voluntary
All other values (including blanks), will produce shaded red cells to indicate that dollar values corresponding to this row are not being counted towards the mandatory or voluntary cost sharing total.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200-000001000000}">
      <text>
        <r>
          <rPr>
            <sz val="9"/>
            <color indexed="81"/>
            <rFont val="Calibri"/>
            <family val="2"/>
          </rPr>
          <t>For Cost Share or CS Type, please use:
M for Mandatory
V for Voluntary
All other values (including blanks), will produce shaded red cells to indicate that dollar values corresponding to this row are not being counted towards the mandatory or voluntary cost sharing total.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300-000001000000}">
      <text>
        <r>
          <rPr>
            <sz val="9"/>
            <color indexed="81"/>
            <rFont val="Calibri"/>
            <family val="2"/>
          </rPr>
          <t>For Cost Share or CS Type, please use:
M for Mandatory
V for Voluntary
All other values (including blanks), will produce shaded red cells to indicate that dollar values corresponding to this row are not being counted towards the mandatory or voluntary cost sharing total.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400-000001000000}">
      <text>
        <r>
          <rPr>
            <sz val="9"/>
            <color indexed="81"/>
            <rFont val="Calibri"/>
            <family val="2"/>
          </rPr>
          <t>For Cost Share or CS Type, please use:
M for Mandatory
V for Voluntary
All other values (including blanks), will produce shaded red cells to indicate that dollar values corresponding to this row are not being counted towards the mandatory or voluntary cost sharing total.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 authorId="0" shapeId="0" xr:uid="{00000000-0006-0000-0500-000001000000}">
      <text>
        <r>
          <rPr>
            <sz val="9"/>
            <color indexed="81"/>
            <rFont val="Calibri"/>
            <family val="2"/>
          </rPr>
          <t>For Cost Share or CS Type, please use:
M for Mandatory
V for Voluntary
All other values (including blanks), will produce shaded red cells to indicate that dollar values corresponding to this row are not being counted towards the mandatory or voluntary cost sharing total.</t>
        </r>
      </text>
    </comment>
  </commentList>
</comments>
</file>

<file path=xl/sharedStrings.xml><?xml version="1.0" encoding="utf-8"?>
<sst xmlns="http://schemas.openxmlformats.org/spreadsheetml/2006/main" count="406" uniqueCount="125">
  <si>
    <t>Materials &amp; Supplies</t>
  </si>
  <si>
    <t>Travel</t>
  </si>
  <si>
    <t>Other Direct Costs</t>
  </si>
  <si>
    <t>Total Direct Cost Share</t>
  </si>
  <si>
    <t>Total Cost Share</t>
  </si>
  <si>
    <t>Hourly Personnel</t>
  </si>
  <si>
    <t>Number of Months</t>
  </si>
  <si>
    <t>Percent of Effort</t>
  </si>
  <si>
    <t>Base Salary</t>
  </si>
  <si>
    <t>Salary Requested</t>
  </si>
  <si>
    <t>Fringe Benefits</t>
  </si>
  <si>
    <t>Total</t>
  </si>
  <si>
    <t># of wks</t>
  </si>
  <si>
    <t>Hrs/wk</t>
  </si>
  <si>
    <t>Base Rate</t>
  </si>
  <si>
    <t>Unrecovered F&amp;A (must have written authorization from funding agency)</t>
  </si>
  <si>
    <t>Premium Contribution</t>
  </si>
  <si>
    <t>Start Date</t>
  </si>
  <si>
    <t>End Date</t>
  </si>
  <si>
    <t>F&amp;A Rate</t>
  </si>
  <si>
    <t>Company/Individual</t>
  </si>
  <si>
    <t>Item Description</t>
  </si>
  <si>
    <t>Category</t>
  </si>
  <si>
    <t>Year 1</t>
  </si>
  <si>
    <t>Year 2</t>
  </si>
  <si>
    <t>Year 3</t>
  </si>
  <si>
    <t>Year 4</t>
  </si>
  <si>
    <t>Year 5</t>
  </si>
  <si>
    <t>All Years</t>
  </si>
  <si>
    <t>Personnel Salaries</t>
  </si>
  <si>
    <t>Unrecovered F&amp;A</t>
  </si>
  <si>
    <t>Principal Investigator</t>
  </si>
  <si>
    <t>Account Holder</t>
  </si>
  <si>
    <t>Department Chair</t>
  </si>
  <si>
    <t>Dean</t>
  </si>
  <si>
    <t>Date</t>
  </si>
  <si>
    <t>Signature</t>
  </si>
  <si>
    <t>Name</t>
  </si>
  <si>
    <t>Faculty (9 month)</t>
  </si>
  <si>
    <t>Source Account #</t>
  </si>
  <si>
    <t>Companion Account #</t>
  </si>
  <si>
    <t>The University of Texas at San Antonio</t>
  </si>
  <si>
    <t>Office of the Vice President for Research</t>
  </si>
  <si>
    <t>Sponsored Project Administration</t>
  </si>
  <si>
    <t>Cost Sharing / Matching Funds Request Form</t>
  </si>
  <si>
    <t>Form SPA-2</t>
  </si>
  <si>
    <t>Full Time</t>
  </si>
  <si>
    <t>Part Time</t>
  </si>
  <si>
    <t>Effort (Include name and/or position)</t>
  </si>
  <si>
    <t>Cost Sharing Amount</t>
  </si>
  <si>
    <t>N/A</t>
  </si>
  <si>
    <t>Direct Cost Share</t>
  </si>
  <si>
    <t xml:space="preserve">Cost sharing is the portion of a project or program costs that is not borne by the sponsor. Please complete this form for all mandatory and voluntary committed cost sharing and include with routing of your proposal. All voluntary committed cost sharing must be justified to and approved by the Office of Sponsored Project Administration. At the time of award, you will be asked to confirm the cost sharing committment. See UTSA HOP 10.07, Cost Sharing on Sponsored Programs (http://www.utsa.edu/hop/chapter10/10-7.html) </t>
  </si>
  <si>
    <t>Sponsor:</t>
  </si>
  <si>
    <t>College:</t>
  </si>
  <si>
    <t>PI/PD:</t>
  </si>
  <si>
    <t>Proposal Title:</t>
  </si>
  <si>
    <t>Cost Sharing Project Period:</t>
  </si>
  <si>
    <t>Type of Cost Share:</t>
  </si>
  <si>
    <t>Cost Sharing Summary</t>
  </si>
  <si>
    <t>CS Type</t>
  </si>
  <si>
    <t>Mandatory</t>
  </si>
  <si>
    <t>Voluntary</t>
  </si>
  <si>
    <t>to</t>
  </si>
  <si>
    <t xml:space="preserve">Proposal Deadline: </t>
  </si>
  <si>
    <t xml:space="preserve">Total Cost Share Commitment: </t>
  </si>
  <si>
    <t>Justification:</t>
  </si>
  <si>
    <t>Start:</t>
  </si>
  <si>
    <t>End:</t>
  </si>
  <si>
    <t>Source Acct:</t>
  </si>
  <si>
    <t>Percent:</t>
  </si>
  <si>
    <t>no additional budget forms are required.)</t>
  </si>
  <si>
    <t>(if checked, complete section below;</t>
  </si>
  <si>
    <t>Total:</t>
  </si>
  <si>
    <t>Complete the attached Cost Share Budget(s) for all UTSA cost sharing and external in-kind contributions. Cost sharing must be processed on a fiscal year basis due to the availability of source account funds. Another sponsored account cannot be used as a cost sharing account unless approved in writing by the sponsor(s).</t>
  </si>
  <si>
    <t>CS / Funding Request:</t>
  </si>
  <si>
    <t>CS / Total Project Budget:</t>
  </si>
  <si>
    <t>Funding Request to the Sponsor:</t>
  </si>
  <si>
    <t>Type</t>
  </si>
  <si>
    <t>Employee + Family</t>
  </si>
  <si>
    <t>Employee + Child</t>
  </si>
  <si>
    <t>Employee + Spouse</t>
  </si>
  <si>
    <t>Employe Only</t>
  </si>
  <si>
    <t>Amount of Contribution
(Fair Value)</t>
  </si>
  <si>
    <t>Year 1 Cost Sharing Budget</t>
  </si>
  <si>
    <t>Cost Sharing Breakdown</t>
  </si>
  <si>
    <t>Cost Share Type</t>
  </si>
  <si>
    <t>Staff (Full or Part Time)</t>
  </si>
  <si>
    <t>Project ID:</t>
  </si>
  <si>
    <t>Award ID:</t>
  </si>
  <si>
    <t>As owners of the UTSA accounts on the attached budgets, the undersigned authorizes The Office of Grants and Contracts Financial Services, upon award, to transfer funds from UTSA accounts to a separate cost sharing account.  External in-kind contributions are not tracked in cost sharing accounts; however, the PI is responsible for providing documentation on in-kind contributions.  Awards requiring cost sharing will not be processed until complete information has been received and approved.</t>
  </si>
  <si>
    <t>Source Cost Center:</t>
  </si>
  <si>
    <t>Make note of the type</t>
  </si>
  <si>
    <t>of cost sharing on the</t>
  </si>
  <si>
    <t>Budget.</t>
  </si>
  <si>
    <t>Source Cost Center</t>
  </si>
  <si>
    <t>Cost Center assigned for cost share expenditures</t>
  </si>
  <si>
    <t>Cost Center providing cost share funds</t>
  </si>
  <si>
    <t>3rd Party Contributions</t>
  </si>
  <si>
    <r>
      <t xml:space="preserve">Complete the following for 3rd Party cost sharing contributions from sources </t>
    </r>
    <r>
      <rPr>
        <u/>
        <sz val="10.5"/>
        <color theme="1"/>
        <rFont val="Calibri"/>
        <family val="2"/>
      </rPr>
      <t>outside</t>
    </r>
    <r>
      <rPr>
        <sz val="10.5"/>
        <color theme="1"/>
        <rFont val="Calibri"/>
        <family val="2"/>
      </rPr>
      <t xml:space="preserve"> the University.</t>
    </r>
  </si>
  <si>
    <t>3rd Party contribution form must be accompanied by certification letter from the providing agency.</t>
  </si>
  <si>
    <t xml:space="preserve">Period 1 </t>
  </si>
  <si>
    <t>F&amp;A Base1</t>
  </si>
  <si>
    <t>F&amp;A Base2</t>
  </si>
  <si>
    <t>Fiscal Year Begin</t>
  </si>
  <si>
    <t>FY</t>
  </si>
  <si>
    <t>Rate</t>
  </si>
  <si>
    <t>F&amp;A Base Total</t>
  </si>
  <si>
    <t>Total F&amp;A</t>
  </si>
  <si>
    <t>Year 2 Cost Sharing Budget</t>
  </si>
  <si>
    <t>Year 3 Cost Sharing Budget</t>
  </si>
  <si>
    <t>Year 4 Cost Sharing Budget</t>
  </si>
  <si>
    <t>Year 5 Cost Sharing Budget</t>
  </si>
  <si>
    <t>Premium Sharing Contribution Rates
FY 9/1/19 - 8/31/20</t>
  </si>
  <si>
    <t>Period 2</t>
  </si>
  <si>
    <t>Period 3</t>
  </si>
  <si>
    <t xml:space="preserve">Period 4 </t>
  </si>
  <si>
    <t>Period 5</t>
  </si>
  <si>
    <t>Post-Award Director</t>
  </si>
  <si>
    <t>Development and Advancement</t>
  </si>
  <si>
    <t xml:space="preserve">VP Research or designee </t>
  </si>
  <si>
    <t>(For Voluntary only)</t>
  </si>
  <si>
    <t>Rev. 01/2021</t>
  </si>
  <si>
    <t>(IF Sponsored Project - fund: 5100/5200/5300/5400)</t>
  </si>
  <si>
    <t>(IF Gifts &amp; Endowments - fund: 5500/5600)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</si>
</sst>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quot;$&quot;#,##0;[Red]&quot;$&quot;#,##0"/>
    <numFmt numFmtId="165" formatCode="&quot;$&quot;#,##0.00"/>
    <numFmt numFmtId="166" formatCode="&quot;$&quot;#,##0"/>
    <numFmt numFmtId="167" formatCode="_(&quot;$&quot;* #,##0_);_(&quot;$&quot;* \(#,##0\);_(&quot;$&quot;* &quot;-&quot;??_);_(@_)"/>
    <numFmt numFmtId="168" formatCode="0.0%"/>
  </numFmts>
  <fonts count="34">
    <font>
      <sz val="11"/>
      <color theme="1"/>
      <name val="Calibri"/>
      <family val="2"/>
      <scheme val="minor"/>
    </font>
    <font>
      <b/>
      <sz val="10"/>
      <name val="Arial"/>
      <family val="2"/>
    </font>
    <font>
      <sz val="10"/>
      <name val="Arial"/>
      <family val="2"/>
    </font>
    <font>
      <b/>
      <sz val="11"/>
      <name val="Arial"/>
      <family val="2"/>
    </font>
    <font>
      <sz val="10"/>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b/>
      <sz val="9"/>
      <name val="Arial"/>
      <family val="2"/>
    </font>
    <font>
      <sz val="12"/>
      <color theme="1"/>
      <name val="Arial"/>
      <family val="2"/>
    </font>
    <font>
      <sz val="12"/>
      <color theme="1"/>
      <name val="Calibri"/>
      <family val="2"/>
      <scheme val="minor"/>
    </font>
    <font>
      <sz val="11"/>
      <color theme="1"/>
      <name val="Calibri"/>
      <family val="2"/>
      <scheme val="minor"/>
    </font>
    <font>
      <sz val="12"/>
      <name val="Arial"/>
      <family val="2"/>
    </font>
    <font>
      <b/>
      <sz val="12"/>
      <color theme="0"/>
      <name val="Arial"/>
      <family val="2"/>
    </font>
    <font>
      <i/>
      <sz val="10"/>
      <name val="Arial"/>
      <family val="2"/>
    </font>
    <font>
      <sz val="10"/>
      <color rgb="FF002244"/>
      <name val="Arial"/>
      <family val="2"/>
    </font>
    <font>
      <sz val="8"/>
      <name val="Calibri"/>
      <family val="2"/>
      <scheme val="minor"/>
    </font>
    <font>
      <u/>
      <sz val="11"/>
      <color theme="10"/>
      <name val="Calibri"/>
      <family val="2"/>
      <scheme val="minor"/>
    </font>
    <font>
      <u/>
      <sz val="11"/>
      <color theme="11"/>
      <name val="Calibri"/>
      <family val="2"/>
      <scheme val="minor"/>
    </font>
    <font>
      <b/>
      <i/>
      <sz val="12"/>
      <color rgb="FF002244"/>
      <name val="Arial"/>
      <family val="2"/>
    </font>
    <font>
      <sz val="10.5"/>
      <color theme="1"/>
      <name val="Calibri"/>
      <family val="2"/>
      <scheme val="minor"/>
    </font>
    <font>
      <b/>
      <sz val="10.5"/>
      <color theme="1"/>
      <name val="Calibri"/>
      <family val="2"/>
      <scheme val="minor"/>
    </font>
    <font>
      <sz val="6"/>
      <color theme="1"/>
      <name val="Arial"/>
      <family val="2"/>
    </font>
    <font>
      <b/>
      <sz val="10"/>
      <color indexed="18"/>
      <name val="Arial"/>
      <family val="2"/>
    </font>
    <font>
      <b/>
      <sz val="11.5"/>
      <color theme="0"/>
      <name val="Arial"/>
      <family val="2"/>
    </font>
    <font>
      <i/>
      <sz val="10.5"/>
      <color theme="1"/>
      <name val="Calibri"/>
      <family val="2"/>
      <scheme val="minor"/>
    </font>
    <font>
      <sz val="9"/>
      <color indexed="81"/>
      <name val="Calibri"/>
      <family val="2"/>
    </font>
    <font>
      <sz val="10"/>
      <color rgb="FF000000"/>
      <name val="Geneva"/>
    </font>
    <font>
      <i/>
      <sz val="11"/>
      <color theme="1"/>
      <name val="Calibri"/>
      <family val="2"/>
      <scheme val="minor"/>
    </font>
    <font>
      <sz val="10.5"/>
      <color theme="1"/>
      <name val="Calibri"/>
      <family val="2"/>
    </font>
    <font>
      <u/>
      <sz val="10.5"/>
      <color theme="1"/>
      <name val="Calibri"/>
      <family val="2"/>
    </font>
    <font>
      <b/>
      <sz val="10"/>
      <color rgb="FF002244"/>
      <name val="Arial"/>
      <family val="2"/>
    </font>
    <font>
      <b/>
      <sz val="8"/>
      <color theme="1"/>
      <name val="Arial Narrow"/>
      <family val="2"/>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ADADAF"/>
        <bgColor indexed="64"/>
      </patternFill>
    </fill>
    <fill>
      <patternFill patternType="solid">
        <fgColor theme="3" tint="0.59999389629810485"/>
        <bgColor indexed="64"/>
      </patternFill>
    </fill>
    <fill>
      <patternFill patternType="solid">
        <fgColor rgb="FFA4B3C9"/>
        <bgColor indexed="64"/>
      </patternFill>
    </fill>
    <fill>
      <patternFill patternType="solid">
        <fgColor rgb="FFADAFAF"/>
        <bgColor indexed="64"/>
      </patternFill>
    </fill>
    <fill>
      <patternFill patternType="solid">
        <fgColor rgb="FFC9CAC8"/>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8DB4E2"/>
        <bgColor indexed="64"/>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double">
        <color auto="1"/>
      </bottom>
      <diagonal/>
    </border>
    <border>
      <left/>
      <right style="thin">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double">
        <color auto="1"/>
      </bottom>
      <diagonal/>
    </border>
    <border>
      <left/>
      <right style="thin">
        <color auto="1"/>
      </right>
      <top style="thin">
        <color auto="1"/>
      </top>
      <bottom style="medium">
        <color auto="1"/>
      </bottom>
      <diagonal/>
    </border>
    <border>
      <left/>
      <right/>
      <top style="thin">
        <color auto="1"/>
      </top>
      <bottom style="double">
        <color auto="1"/>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medium">
        <color auto="1"/>
      </left>
      <right/>
      <top style="thin">
        <color auto="1"/>
      </top>
      <bottom style="double">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double">
        <color auto="1"/>
      </top>
      <bottom style="thin">
        <color auto="1"/>
      </bottom>
      <diagonal/>
    </border>
    <border>
      <left style="thin">
        <color auto="1"/>
      </left>
      <right style="medium">
        <color indexed="64"/>
      </right>
      <top style="double">
        <color auto="1"/>
      </top>
      <bottom style="thin">
        <color auto="1"/>
      </bottom>
      <diagonal/>
    </border>
    <border>
      <left style="hair">
        <color auto="1"/>
      </left>
      <right style="hair">
        <color auto="1"/>
      </right>
      <top style="thin">
        <color auto="1"/>
      </top>
      <bottom style="thin">
        <color auto="1"/>
      </bottom>
      <diagonal/>
    </border>
  </borders>
  <cellStyleXfs count="78">
    <xf numFmtId="0" fontId="0" fillId="0" borderId="0"/>
    <xf numFmtId="44" fontId="12" fillId="0" borderId="0" applyFont="0" applyFill="0" applyBorder="0" applyAlignment="0" applyProtection="0"/>
    <xf numFmtId="0" fontId="2"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9" fontId="12"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274">
    <xf numFmtId="0" fontId="0" fillId="0" borderId="0" xfId="0"/>
    <xf numFmtId="0" fontId="2" fillId="0" borderId="1" xfId="0" applyFont="1" applyFill="1" applyBorder="1" applyAlignment="1">
      <alignment horizontal="center"/>
    </xf>
    <xf numFmtId="0" fontId="4" fillId="0" borderId="0" xfId="0" applyFont="1"/>
    <xf numFmtId="0" fontId="2" fillId="2" borderId="1" xfId="0" applyFont="1" applyFill="1" applyBorder="1" applyAlignment="1">
      <alignment horizontal="left"/>
    </xf>
    <xf numFmtId="0" fontId="2" fillId="0" borderId="1" xfId="0" applyFont="1" applyFill="1" applyBorder="1" applyAlignment="1">
      <alignment horizontal="left"/>
    </xf>
    <xf numFmtId="0" fontId="5" fillId="0" borderId="0" xfId="0" applyFont="1"/>
    <xf numFmtId="0" fontId="6" fillId="0" borderId="0" xfId="0" applyFont="1"/>
    <xf numFmtId="0" fontId="6" fillId="0" borderId="1" xfId="0" applyFont="1" applyBorder="1" applyAlignment="1">
      <alignment horizontal="center"/>
    </xf>
    <xf numFmtId="10" fontId="6" fillId="0" borderId="1" xfId="0" applyNumberFormat="1" applyFont="1" applyFill="1" applyBorder="1" applyAlignment="1">
      <alignment horizontal="center"/>
    </xf>
    <xf numFmtId="3" fontId="6" fillId="0" borderId="1" xfId="0" applyNumberFormat="1" applyFont="1" applyBorder="1" applyAlignment="1">
      <alignment horizontal="center"/>
    </xf>
    <xf numFmtId="1" fontId="6" fillId="0" borderId="1" xfId="0" applyNumberFormat="1" applyFont="1" applyFill="1" applyBorder="1" applyAlignment="1">
      <alignment horizontal="center"/>
    </xf>
    <xf numFmtId="0" fontId="6" fillId="0" borderId="4" xfId="0" applyFont="1" applyBorder="1"/>
    <xf numFmtId="0" fontId="7" fillId="0" borderId="3" xfId="0" applyFont="1" applyBorder="1" applyAlignment="1"/>
    <xf numFmtId="0" fontId="7" fillId="0" borderId="3" xfId="0" applyFont="1" applyBorder="1"/>
    <xf numFmtId="0" fontId="0" fillId="0" borderId="0" xfId="0" applyFill="1" applyBorder="1" applyAlignment="1">
      <alignment horizontal="center"/>
    </xf>
    <xf numFmtId="0" fontId="0" fillId="0" borderId="0" xfId="0" applyFill="1" applyBorder="1"/>
    <xf numFmtId="0" fontId="0" fillId="0" borderId="0" xfId="0" applyFill="1"/>
    <xf numFmtId="165" fontId="1" fillId="0" borderId="0" xfId="0" applyNumberFormat="1" applyFont="1" applyFill="1" applyBorder="1"/>
    <xf numFmtId="0" fontId="9" fillId="0" borderId="0" xfId="0" applyFont="1" applyFill="1" applyBorder="1"/>
    <xf numFmtId="0" fontId="1" fillId="0" borderId="0" xfId="0" applyFont="1" applyFill="1" applyBorder="1"/>
    <xf numFmtId="0" fontId="1" fillId="0" borderId="0" xfId="0" applyFont="1" applyFill="1" applyBorder="1" applyAlignment="1">
      <alignment horizontal="centerContinuous"/>
    </xf>
    <xf numFmtId="9" fontId="6" fillId="0" borderId="11" xfId="0" applyNumberFormat="1" applyFont="1" applyFill="1" applyBorder="1" applyAlignment="1">
      <alignment horizontal="center"/>
    </xf>
    <xf numFmtId="14" fontId="6" fillId="0" borderId="1" xfId="0" applyNumberFormat="1" applyFont="1" applyBorder="1" applyAlignment="1">
      <alignment horizontal="center"/>
    </xf>
    <xf numFmtId="0" fontId="0" fillId="0" borderId="0" xfId="0" applyAlignment="1">
      <alignment horizontal="center"/>
    </xf>
    <xf numFmtId="9" fontId="6" fillId="0" borderId="6" xfId="0" applyNumberFormat="1" applyFont="1" applyFill="1" applyBorder="1" applyAlignment="1">
      <alignment horizontal="center"/>
    </xf>
    <xf numFmtId="9" fontId="2" fillId="0" borderId="2" xfId="0" applyNumberFormat="1" applyFont="1" applyFill="1" applyBorder="1" applyAlignment="1">
      <alignment horizontal="center"/>
    </xf>
    <xf numFmtId="165" fontId="6" fillId="0" borderId="4" xfId="0" applyNumberFormat="1" applyFont="1" applyBorder="1"/>
    <xf numFmtId="165" fontId="0" fillId="0" borderId="0" xfId="0" applyNumberFormat="1"/>
    <xf numFmtId="0" fontId="6" fillId="0" borderId="0" xfId="0" applyFont="1" applyFill="1"/>
    <xf numFmtId="0" fontId="13" fillId="3" borderId="0" xfId="0" applyFont="1" applyFill="1" applyAlignment="1" applyProtection="1"/>
    <xf numFmtId="0" fontId="0" fillId="0" borderId="0" xfId="0" applyProtection="1">
      <protection locked="0" hidden="1"/>
    </xf>
    <xf numFmtId="0" fontId="14" fillId="4" borderId="0" xfId="0" applyFont="1" applyFill="1" applyAlignment="1" applyProtection="1">
      <alignment horizontal="right"/>
    </xf>
    <xf numFmtId="0" fontId="0" fillId="4" borderId="0" xfId="0" applyFill="1" applyAlignment="1" applyProtection="1"/>
    <xf numFmtId="0" fontId="0" fillId="0" borderId="0" xfId="0" applyFill="1" applyAlignment="1" applyProtection="1"/>
    <xf numFmtId="0" fontId="0" fillId="0" borderId="0" xfId="0" applyFill="1" applyProtection="1">
      <protection locked="0" hidden="1"/>
    </xf>
    <xf numFmtId="0" fontId="0" fillId="4" borderId="0" xfId="0" applyFill="1" applyProtection="1"/>
    <xf numFmtId="0" fontId="5" fillId="0" borderId="0" xfId="0" applyFont="1" applyFill="1" applyBorder="1"/>
    <xf numFmtId="0" fontId="6" fillId="4" borderId="0" xfId="0" applyFont="1" applyFill="1" applyBorder="1" applyAlignment="1" applyProtection="1">
      <protection locked="0"/>
    </xf>
    <xf numFmtId="0" fontId="15" fillId="5" borderId="17" xfId="0" applyFont="1" applyFill="1" applyBorder="1" applyAlignment="1" applyProtection="1">
      <alignment horizontal="center"/>
      <protection locked="0"/>
    </xf>
    <xf numFmtId="0" fontId="15" fillId="5" borderId="18" xfId="0" applyFont="1" applyFill="1" applyBorder="1" applyAlignment="1" applyProtection="1">
      <alignment horizontal="center"/>
      <protection locked="0"/>
    </xf>
    <xf numFmtId="0" fontId="4" fillId="0" borderId="0" xfId="0" applyFont="1" applyBorder="1"/>
    <xf numFmtId="0" fontId="1" fillId="6" borderId="3" xfId="0" applyFont="1" applyFill="1" applyBorder="1" applyAlignment="1">
      <alignment horizontal="center"/>
    </xf>
    <xf numFmtId="0" fontId="1" fillId="6" borderId="1" xfId="0" applyFont="1" applyFill="1" applyBorder="1" applyAlignment="1">
      <alignment horizontal="center"/>
    </xf>
    <xf numFmtId="0" fontId="1" fillId="6" borderId="1" xfId="0" applyFont="1" applyFill="1" applyBorder="1" applyAlignment="1"/>
    <xf numFmtId="0" fontId="1" fillId="7" borderId="2" xfId="0" applyFont="1" applyFill="1" applyBorder="1" applyAlignment="1">
      <alignment horizontal="left" wrapText="1"/>
    </xf>
    <xf numFmtId="0" fontId="1" fillId="7" borderId="2" xfId="0" applyFont="1" applyFill="1" applyBorder="1" applyAlignment="1">
      <alignment horizontal="center" wrapText="1"/>
    </xf>
    <xf numFmtId="0" fontId="9" fillId="7" borderId="2" xfId="0" applyFont="1" applyFill="1" applyBorder="1" applyAlignment="1">
      <alignment horizontal="center" wrapText="1"/>
    </xf>
    <xf numFmtId="165" fontId="1" fillId="7" borderId="2" xfId="0" applyNumberFormat="1" applyFont="1" applyFill="1" applyBorder="1" applyAlignment="1">
      <alignment horizontal="center" wrapText="1"/>
    </xf>
    <xf numFmtId="10" fontId="6" fillId="8" borderId="6" xfId="0" applyNumberFormat="1" applyFont="1" applyFill="1" applyBorder="1" applyAlignment="1">
      <alignment horizontal="center"/>
    </xf>
    <xf numFmtId="0" fontId="6" fillId="8" borderId="0" xfId="0" applyFont="1" applyFill="1" applyAlignment="1">
      <alignment horizontal="center"/>
    </xf>
    <xf numFmtId="0" fontId="1" fillId="8" borderId="3" xfId="0" applyFont="1" applyFill="1" applyBorder="1"/>
    <xf numFmtId="14" fontId="7" fillId="7" borderId="2" xfId="0" applyNumberFormat="1" applyFont="1" applyFill="1" applyBorder="1" applyAlignment="1">
      <alignment horizontal="center" wrapText="1"/>
    </xf>
    <xf numFmtId="44" fontId="2" fillId="0" borderId="1" xfId="0" applyNumberFormat="1" applyFont="1" applyFill="1" applyBorder="1" applyAlignment="1">
      <alignment horizontal="center"/>
    </xf>
    <xf numFmtId="167" fontId="2" fillId="0" borderId="1" xfId="0" applyNumberFormat="1" applyFont="1" applyFill="1" applyBorder="1" applyAlignment="1" applyProtection="1">
      <alignment horizontal="center"/>
    </xf>
    <xf numFmtId="167" fontId="6" fillId="0" borderId="1" xfId="0" applyNumberFormat="1" applyFont="1" applyFill="1" applyBorder="1" applyAlignment="1">
      <alignment horizontal="center"/>
    </xf>
    <xf numFmtId="167" fontId="6" fillId="6" borderId="2" xfId="0" applyNumberFormat="1" applyFont="1" applyFill="1" applyBorder="1" applyAlignment="1">
      <alignment horizontal="center"/>
    </xf>
    <xf numFmtId="167" fontId="2" fillId="6" borderId="2" xfId="0" applyNumberFormat="1" applyFont="1" applyFill="1" applyBorder="1" applyAlignment="1" applyProtection="1">
      <alignment horizontal="center"/>
    </xf>
    <xf numFmtId="167" fontId="6" fillId="6" borderId="1" xfId="0" applyNumberFormat="1" applyFont="1" applyFill="1" applyBorder="1" applyAlignment="1">
      <alignment horizontal="center"/>
    </xf>
    <xf numFmtId="167" fontId="2" fillId="6" borderId="1" xfId="0" applyNumberFormat="1" applyFont="1" applyFill="1" applyBorder="1" applyAlignment="1" applyProtection="1">
      <alignment horizontal="center"/>
    </xf>
    <xf numFmtId="9" fontId="6" fillId="0" borderId="1" xfId="0" applyNumberFormat="1" applyFont="1" applyFill="1" applyBorder="1" applyAlignment="1">
      <alignment horizontal="center"/>
    </xf>
    <xf numFmtId="167" fontId="0" fillId="4" borderId="0" xfId="0" applyNumberFormat="1" applyFill="1" applyAlignment="1" applyProtection="1"/>
    <xf numFmtId="167" fontId="1" fillId="7" borderId="2" xfId="0" applyNumberFormat="1" applyFont="1" applyFill="1" applyBorder="1" applyAlignment="1">
      <alignment horizontal="center" wrapText="1"/>
    </xf>
    <xf numFmtId="167" fontId="6" fillId="0" borderId="1" xfId="0" applyNumberFormat="1" applyFont="1" applyBorder="1"/>
    <xf numFmtId="167" fontId="6" fillId="6" borderId="1" xfId="0" applyNumberFormat="1" applyFont="1" applyFill="1" applyBorder="1"/>
    <xf numFmtId="167" fontId="0" fillId="0" borderId="0" xfId="0" applyNumberFormat="1"/>
    <xf numFmtId="0" fontId="3" fillId="6" borderId="29" xfId="0" applyFont="1" applyFill="1" applyBorder="1" applyAlignment="1">
      <alignment horizontal="center" wrapText="1"/>
    </xf>
    <xf numFmtId="0" fontId="3" fillId="6" borderId="30" xfId="0" applyFont="1" applyFill="1" applyBorder="1" applyAlignment="1">
      <alignment horizontal="center" wrapText="1"/>
    </xf>
    <xf numFmtId="0" fontId="8" fillId="7" borderId="2" xfId="0" applyFont="1" applyFill="1" applyBorder="1" applyAlignment="1">
      <alignment wrapText="1"/>
    </xf>
    <xf numFmtId="0" fontId="6" fillId="8" borderId="0" xfId="0" applyFont="1" applyFill="1"/>
    <xf numFmtId="0" fontId="6" fillId="8" borderId="1" xfId="0" applyFont="1" applyFill="1" applyBorder="1"/>
    <xf numFmtId="0" fontId="6" fillId="8" borderId="5" xfId="0" applyFont="1" applyFill="1" applyBorder="1"/>
    <xf numFmtId="0" fontId="1" fillId="8" borderId="4" xfId="0" applyFont="1" applyFill="1" applyBorder="1" applyAlignment="1">
      <alignment horizontal="center"/>
    </xf>
    <xf numFmtId="10" fontId="1" fillId="8" borderId="4" xfId="0" applyNumberFormat="1" applyFont="1" applyFill="1" applyBorder="1" applyAlignment="1">
      <alignment horizontal="center"/>
    </xf>
    <xf numFmtId="6" fontId="1" fillId="8" borderId="4" xfId="0" applyNumberFormat="1" applyFont="1" applyFill="1" applyBorder="1" applyAlignment="1">
      <alignment horizontal="center"/>
    </xf>
    <xf numFmtId="0" fontId="6" fillId="3" borderId="7" xfId="0" applyFont="1" applyFill="1" applyBorder="1" applyAlignment="1">
      <alignment horizontal="center"/>
    </xf>
    <xf numFmtId="0" fontId="6" fillId="3" borderId="0" xfId="0" applyFont="1" applyFill="1" applyBorder="1" applyAlignment="1">
      <alignment horizontal="center"/>
    </xf>
    <xf numFmtId="0" fontId="0" fillId="3" borderId="0" xfId="0" applyFill="1" applyAlignment="1">
      <alignment horizontal="center"/>
    </xf>
    <xf numFmtId="0" fontId="6" fillId="3" borderId="9" xfId="0" applyFont="1" applyFill="1" applyBorder="1" applyAlignment="1">
      <alignment horizontal="center"/>
    </xf>
    <xf numFmtId="0" fontId="6" fillId="3" borderId="9" xfId="0" applyFont="1" applyFill="1" applyBorder="1"/>
    <xf numFmtId="167" fontId="6" fillId="3" borderId="4" xfId="0" applyNumberFormat="1" applyFont="1" applyFill="1" applyBorder="1"/>
    <xf numFmtId="0" fontId="0" fillId="3" borderId="0" xfId="0" applyFill="1"/>
    <xf numFmtId="0" fontId="6" fillId="3" borderId="4" xfId="0" applyFont="1" applyFill="1" applyBorder="1"/>
    <xf numFmtId="1" fontId="6" fillId="3" borderId="4" xfId="0" applyNumberFormat="1" applyFont="1" applyFill="1" applyBorder="1" applyAlignment="1">
      <alignment horizontal="center"/>
    </xf>
    <xf numFmtId="10" fontId="6" fillId="3" borderId="2" xfId="0" applyNumberFormat="1" applyFont="1" applyFill="1" applyBorder="1" applyAlignment="1">
      <alignment horizontal="center"/>
    </xf>
    <xf numFmtId="165" fontId="6" fillId="3" borderId="4" xfId="0" applyNumberFormat="1" applyFont="1" applyFill="1" applyBorder="1"/>
    <xf numFmtId="0" fontId="0" fillId="3" borderId="0" xfId="0" applyFill="1" applyAlignment="1" applyProtection="1"/>
    <xf numFmtId="0" fontId="0" fillId="2" borderId="0" xfId="0" applyFill="1"/>
    <xf numFmtId="0" fontId="5" fillId="0" borderId="0" xfId="0" applyFont="1" applyFill="1"/>
    <xf numFmtId="0" fontId="6" fillId="3" borderId="0" xfId="0" applyFont="1" applyFill="1" applyAlignment="1"/>
    <xf numFmtId="0" fontId="21" fillId="0" borderId="0" xfId="0" applyFont="1"/>
    <xf numFmtId="0" fontId="21" fillId="0" borderId="0" xfId="0" applyFont="1" applyFill="1"/>
    <xf numFmtId="0" fontId="21" fillId="0" borderId="0" xfId="0" applyFont="1" applyFill="1" applyAlignment="1">
      <alignment horizontal="justify" vertical="top" wrapText="1"/>
    </xf>
    <xf numFmtId="0" fontId="21" fillId="0" borderId="0" xfId="0" applyFont="1" applyFill="1" applyAlignment="1">
      <alignment horizontal="justify" vertical="top"/>
    </xf>
    <xf numFmtId="0" fontId="21" fillId="0" borderId="0" xfId="0" applyFont="1" applyAlignment="1">
      <alignment horizontal="justify" vertical="top"/>
    </xf>
    <xf numFmtId="0" fontId="21" fillId="0" borderId="0" xfId="0" applyFont="1" applyBorder="1"/>
    <xf numFmtId="0" fontId="21" fillId="0" borderId="0" xfId="0" applyFont="1" applyFill="1" applyAlignment="1">
      <alignment horizontal="left" wrapText="1"/>
    </xf>
    <xf numFmtId="0" fontId="21" fillId="0" borderId="0" xfId="0" applyFont="1" applyAlignment="1">
      <alignment horizontal="left" wrapText="1"/>
    </xf>
    <xf numFmtId="0" fontId="21" fillId="0" borderId="0" xfId="0" applyFont="1" applyFill="1" applyBorder="1"/>
    <xf numFmtId="0" fontId="21" fillId="0" borderId="0" xfId="0" applyFont="1" applyFill="1" applyBorder="1" applyAlignment="1">
      <alignment horizontal="left" vertical="center" wrapText="1"/>
    </xf>
    <xf numFmtId="0" fontId="21" fillId="0" borderId="0" xfId="0" applyFont="1" applyFill="1" applyBorder="1" applyAlignment="1">
      <alignment horizontal="left" vertical="top" wrapText="1"/>
    </xf>
    <xf numFmtId="0" fontId="21" fillId="3" borderId="6" xfId="0" applyFont="1" applyFill="1" applyBorder="1" applyAlignment="1" applyProtection="1">
      <protection locked="0"/>
    </xf>
    <xf numFmtId="0" fontId="6" fillId="3" borderId="0" xfId="0" applyFont="1" applyFill="1" applyProtection="1"/>
    <xf numFmtId="0" fontId="0" fillId="3" borderId="0" xfId="0" applyFill="1" applyProtection="1"/>
    <xf numFmtId="0" fontId="21" fillId="3" borderId="0" xfId="0" applyFont="1" applyFill="1" applyProtection="1"/>
    <xf numFmtId="0" fontId="21" fillId="3" borderId="0" xfId="0" applyFont="1" applyFill="1" applyAlignment="1" applyProtection="1">
      <alignment horizontal="right"/>
    </xf>
    <xf numFmtId="0" fontId="21" fillId="3" borderId="0" xfId="0" applyFont="1" applyFill="1" applyBorder="1" applyProtection="1"/>
    <xf numFmtId="0" fontId="21" fillId="3" borderId="0" xfId="0" applyFont="1" applyFill="1" applyBorder="1" applyAlignment="1" applyProtection="1">
      <alignment horizontal="left"/>
    </xf>
    <xf numFmtId="0" fontId="21" fillId="3" borderId="0" xfId="0" applyFont="1" applyFill="1" applyAlignment="1" applyProtection="1">
      <alignment horizontal="left"/>
    </xf>
    <xf numFmtId="0" fontId="21" fillId="3" borderId="0" xfId="0" applyFont="1" applyFill="1" applyBorder="1" applyAlignment="1" applyProtection="1"/>
    <xf numFmtId="0" fontId="23" fillId="3" borderId="0" xfId="0" applyFont="1" applyFill="1" applyAlignment="1" applyProtection="1"/>
    <xf numFmtId="0" fontId="23" fillId="3" borderId="0" xfId="0" applyFont="1" applyFill="1" applyAlignment="1" applyProtection="1">
      <alignment horizontal="right"/>
    </xf>
    <xf numFmtId="0" fontId="1" fillId="9" borderId="19" xfId="0" applyFont="1" applyFill="1" applyBorder="1"/>
    <xf numFmtId="0" fontId="1" fillId="9" borderId="19" xfId="0" applyFont="1" applyFill="1" applyBorder="1" applyAlignment="1">
      <alignment horizontal="justify"/>
    </xf>
    <xf numFmtId="0" fontId="24" fillId="6" borderId="36" xfId="0" applyFont="1" applyFill="1" applyBorder="1" applyAlignment="1">
      <alignment vertical="center"/>
    </xf>
    <xf numFmtId="0" fontId="24" fillId="6" borderId="37" xfId="0" applyFont="1" applyFill="1" applyBorder="1" applyAlignment="1">
      <alignment horizontal="center" vertical="center"/>
    </xf>
    <xf numFmtId="0" fontId="24" fillId="6" borderId="38" xfId="0" applyFont="1" applyFill="1" applyBorder="1" applyAlignment="1">
      <alignment horizontal="center" vertical="center"/>
    </xf>
    <xf numFmtId="167" fontId="6" fillId="2" borderId="1" xfId="0" applyNumberFormat="1" applyFont="1" applyFill="1" applyBorder="1"/>
    <xf numFmtId="167" fontId="6" fillId="2" borderId="20" xfId="0" applyNumberFormat="1" applyFont="1" applyFill="1" applyBorder="1"/>
    <xf numFmtId="0" fontId="6" fillId="2" borderId="0" xfId="0" applyFont="1" applyFill="1"/>
    <xf numFmtId="0" fontId="7" fillId="6" borderId="33" xfId="0" applyFont="1"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wrapText="1"/>
    </xf>
    <xf numFmtId="0" fontId="6" fillId="0" borderId="19" xfId="0" applyFont="1" applyBorder="1"/>
    <xf numFmtId="0" fontId="6" fillId="0" borderId="1" xfId="0" applyFont="1" applyBorder="1"/>
    <xf numFmtId="0" fontId="6" fillId="0" borderId="21" xfId="0" applyFont="1" applyBorder="1"/>
    <xf numFmtId="0" fontId="6" fillId="0" borderId="22" xfId="0" applyFont="1" applyBorder="1"/>
    <xf numFmtId="167" fontId="6" fillId="2" borderId="22" xfId="0" applyNumberFormat="1" applyFont="1" applyFill="1" applyBorder="1"/>
    <xf numFmtId="167" fontId="6" fillId="2" borderId="23" xfId="0" applyNumberFormat="1" applyFont="1" applyFill="1" applyBorder="1"/>
    <xf numFmtId="0" fontId="1" fillId="10" borderId="19" xfId="0" applyFont="1" applyFill="1" applyBorder="1" applyAlignment="1">
      <alignment horizontal="justify"/>
    </xf>
    <xf numFmtId="0" fontId="1" fillId="11" borderId="19" xfId="0" applyFont="1" applyFill="1" applyBorder="1"/>
    <xf numFmtId="0" fontId="1" fillId="12" borderId="21" xfId="0" applyFont="1" applyFill="1" applyBorder="1"/>
    <xf numFmtId="0" fontId="21" fillId="3" borderId="0" xfId="0" applyFont="1" applyFill="1" applyBorder="1" applyAlignment="1" applyProtection="1">
      <alignment horizontal="center"/>
    </xf>
    <xf numFmtId="0" fontId="25" fillId="4" borderId="0" xfId="0" applyFont="1" applyFill="1" applyAlignment="1" applyProtection="1">
      <alignment horizontal="right"/>
    </xf>
    <xf numFmtId="0" fontId="9" fillId="5" borderId="13" xfId="0" applyFont="1" applyFill="1" applyBorder="1"/>
    <xf numFmtId="0" fontId="9" fillId="5" borderId="5" xfId="0" applyFont="1" applyFill="1" applyBorder="1" applyAlignment="1"/>
    <xf numFmtId="0" fontId="9" fillId="5" borderId="5" xfId="0" applyFont="1" applyFill="1" applyBorder="1"/>
    <xf numFmtId="0" fontId="9" fillId="5" borderId="40" xfId="0" applyFont="1" applyFill="1" applyBorder="1"/>
    <xf numFmtId="0" fontId="20" fillId="6" borderId="3" xfId="0" applyFont="1" applyFill="1" applyBorder="1" applyAlignment="1"/>
    <xf numFmtId="0" fontId="20" fillId="6" borderId="4" xfId="0" applyFont="1" applyFill="1" applyBorder="1" applyAlignment="1"/>
    <xf numFmtId="167" fontId="6" fillId="6" borderId="5" xfId="0" applyNumberFormat="1" applyFont="1" applyFill="1" applyBorder="1"/>
    <xf numFmtId="0" fontId="1" fillId="8" borderId="3" xfId="0" applyFont="1" applyFill="1" applyBorder="1" applyAlignment="1"/>
    <xf numFmtId="0" fontId="1" fillId="8" borderId="4" xfId="0" applyFont="1" applyFill="1" applyBorder="1" applyAlignment="1"/>
    <xf numFmtId="0" fontId="1" fillId="8" borderId="5" xfId="0" applyFont="1" applyFill="1" applyBorder="1" applyAlignment="1"/>
    <xf numFmtId="164" fontId="6" fillId="8" borderId="4" xfId="0" applyNumberFormat="1" applyFont="1" applyFill="1" applyBorder="1" applyAlignment="1"/>
    <xf numFmtId="164" fontId="6" fillId="8" borderId="5" xfId="0" applyNumberFormat="1" applyFont="1" applyFill="1" applyBorder="1" applyAlignment="1"/>
    <xf numFmtId="0" fontId="7" fillId="7" borderId="3" xfId="0" applyFont="1" applyFill="1" applyBorder="1" applyAlignment="1"/>
    <xf numFmtId="0" fontId="7" fillId="7" borderId="4" xfId="0" applyFont="1" applyFill="1" applyBorder="1" applyAlignment="1"/>
    <xf numFmtId="0" fontId="7" fillId="7" borderId="5" xfId="0" applyFont="1" applyFill="1" applyBorder="1" applyAlignment="1"/>
    <xf numFmtId="0" fontId="21" fillId="13" borderId="42" xfId="0" applyFont="1" applyFill="1" applyBorder="1" applyAlignment="1">
      <alignment horizontal="right"/>
    </xf>
    <xf numFmtId="0" fontId="21" fillId="13" borderId="43" xfId="0" applyFont="1" applyFill="1" applyBorder="1"/>
    <xf numFmtId="0" fontId="21" fillId="13" borderId="44" xfId="0" applyFont="1" applyFill="1" applyBorder="1" applyAlignment="1">
      <alignment horizontal="right"/>
    </xf>
    <xf numFmtId="0" fontId="21" fillId="13" borderId="45" xfId="0" applyFont="1" applyFill="1" applyBorder="1"/>
    <xf numFmtId="0" fontId="21" fillId="13" borderId="44" xfId="0" applyFont="1" applyFill="1" applyBorder="1" applyAlignment="1" applyProtection="1">
      <alignment horizontal="right" vertical="top"/>
      <protection locked="0"/>
    </xf>
    <xf numFmtId="0" fontId="21" fillId="13" borderId="45" xfId="0" applyFont="1" applyFill="1" applyBorder="1" applyAlignment="1" applyProtection="1">
      <alignment vertical="top"/>
      <protection locked="0"/>
    </xf>
    <xf numFmtId="0" fontId="21" fillId="13" borderId="46" xfId="0" applyFont="1" applyFill="1" applyBorder="1" applyAlignment="1">
      <alignment horizontal="right"/>
    </xf>
    <xf numFmtId="166" fontId="21" fillId="13" borderId="48" xfId="1" applyNumberFormat="1" applyFont="1" applyFill="1" applyBorder="1" applyAlignment="1" applyProtection="1">
      <protection locked="0"/>
    </xf>
    <xf numFmtId="0" fontId="6" fillId="3" borderId="1" xfId="0" applyFont="1" applyFill="1" applyBorder="1" applyAlignment="1">
      <alignment horizontal="right"/>
    </xf>
    <xf numFmtId="0" fontId="6" fillId="0" borderId="1" xfId="0" applyFont="1" applyBorder="1" applyAlignment="1">
      <alignment horizontal="right"/>
    </xf>
    <xf numFmtId="0" fontId="20" fillId="6" borderId="3" xfId="0" applyFont="1" applyFill="1" applyBorder="1" applyAlignment="1">
      <alignment horizontal="left"/>
    </xf>
    <xf numFmtId="0" fontId="20" fillId="6" borderId="4" xfId="0" applyFont="1" applyFill="1" applyBorder="1" applyAlignment="1">
      <alignment horizontal="left"/>
    </xf>
    <xf numFmtId="165" fontId="0" fillId="3" borderId="0" xfId="0" applyNumberFormat="1" applyFill="1"/>
    <xf numFmtId="167" fontId="0" fillId="3" borderId="0" xfId="0" applyNumberFormat="1" applyFill="1"/>
    <xf numFmtId="0" fontId="0" fillId="5" borderId="39" xfId="0" applyFont="1" applyFill="1" applyBorder="1" applyProtection="1">
      <protection locked="0"/>
    </xf>
    <xf numFmtId="0" fontId="9" fillId="5" borderId="24" xfId="0" applyFont="1" applyFill="1" applyBorder="1"/>
    <xf numFmtId="0" fontId="9" fillId="5" borderId="51" xfId="0" applyFont="1" applyFill="1" applyBorder="1" applyAlignment="1"/>
    <xf numFmtId="0" fontId="9" fillId="5" borderId="51" xfId="0" applyFont="1" applyFill="1" applyBorder="1"/>
    <xf numFmtId="0" fontId="9" fillId="5" borderId="52" xfId="0" applyFont="1" applyFill="1" applyBorder="1"/>
    <xf numFmtId="0" fontId="29" fillId="5" borderId="50" xfId="0" applyFont="1" applyFill="1" applyBorder="1" applyProtection="1">
      <protection locked="0"/>
    </xf>
    <xf numFmtId="0" fontId="20" fillId="0" borderId="0" xfId="0" applyFont="1" applyFill="1" applyBorder="1" applyAlignment="1"/>
    <xf numFmtId="0" fontId="20" fillId="6" borderId="26" xfId="0" applyFont="1" applyFill="1" applyBorder="1" applyAlignment="1"/>
    <xf numFmtId="0" fontId="20" fillId="6" borderId="27" xfId="0" applyFont="1" applyFill="1" applyBorder="1" applyAlignment="1"/>
    <xf numFmtId="44" fontId="6" fillId="0" borderId="20" xfId="1" applyFont="1" applyBorder="1"/>
    <xf numFmtId="44" fontId="6" fillId="0" borderId="23" xfId="1" applyFont="1" applyBorder="1"/>
    <xf numFmtId="44" fontId="20" fillId="6" borderId="53" xfId="1" applyFont="1" applyFill="1" applyBorder="1" applyAlignment="1"/>
    <xf numFmtId="0" fontId="32" fillId="7" borderId="1" xfId="0" applyFont="1" applyFill="1" applyBorder="1" applyAlignment="1">
      <alignment horizontal="left"/>
    </xf>
    <xf numFmtId="167" fontId="16" fillId="3" borderId="1" xfId="0" applyNumberFormat="1" applyFont="1" applyFill="1" applyBorder="1" applyAlignment="1">
      <alignment horizontal="left"/>
    </xf>
    <xf numFmtId="167" fontId="6" fillId="0" borderId="5" xfId="1" applyNumberFormat="1" applyFont="1" applyBorder="1" applyAlignment="1"/>
    <xf numFmtId="167" fontId="6" fillId="0" borderId="3" xfId="0" applyNumberFormat="1" applyFont="1" applyBorder="1" applyAlignment="1"/>
    <xf numFmtId="167" fontId="6" fillId="0" borderId="5" xfId="0" applyNumberFormat="1" applyFont="1" applyBorder="1" applyAlignment="1"/>
    <xf numFmtId="167" fontId="6" fillId="0" borderId="3" xfId="1" applyNumberFormat="1" applyFont="1" applyBorder="1" applyAlignment="1"/>
    <xf numFmtId="168" fontId="6" fillId="0" borderId="3" xfId="0" applyNumberFormat="1" applyFont="1" applyBorder="1" applyAlignment="1"/>
    <xf numFmtId="168" fontId="6" fillId="0" borderId="5" xfId="0" applyNumberFormat="1" applyFont="1" applyBorder="1" applyAlignment="1"/>
    <xf numFmtId="0" fontId="6" fillId="3" borderId="0" xfId="0" applyFont="1" applyFill="1" applyBorder="1" applyAlignment="1" applyProtection="1">
      <protection locked="0"/>
    </xf>
    <xf numFmtId="0" fontId="20" fillId="6" borderId="28" xfId="0" applyFont="1" applyFill="1" applyBorder="1" applyAlignment="1">
      <alignment horizontal="left" wrapText="1"/>
    </xf>
    <xf numFmtId="0" fontId="21" fillId="3" borderId="0" xfId="0" applyFont="1" applyFill="1" applyBorder="1" applyAlignment="1" applyProtection="1">
      <alignment horizontal="center"/>
    </xf>
    <xf numFmtId="0" fontId="21" fillId="3" borderId="0" xfId="0" applyFont="1" applyFill="1" applyBorder="1" applyAlignment="1" applyProtection="1">
      <protection locked="0"/>
    </xf>
    <xf numFmtId="0" fontId="21" fillId="3" borderId="0" xfId="0" applyFont="1" applyFill="1"/>
    <xf numFmtId="0" fontId="21" fillId="3" borderId="0" xfId="0" applyFont="1" applyFill="1" applyAlignment="1">
      <alignment horizontal="right"/>
    </xf>
    <xf numFmtId="0" fontId="21" fillId="3" borderId="0" xfId="0" applyFont="1" applyFill="1" applyBorder="1"/>
    <xf numFmtId="0" fontId="21" fillId="3" borderId="0" xfId="0" applyFont="1" applyFill="1" applyBorder="1" applyAlignment="1" applyProtection="1">
      <alignment horizontal="right"/>
    </xf>
    <xf numFmtId="0" fontId="26" fillId="3" borderId="0" xfId="0" applyFont="1" applyFill="1" applyProtection="1"/>
    <xf numFmtId="0" fontId="21" fillId="3" borderId="0" xfId="0" applyFont="1" applyFill="1" applyBorder="1" applyAlignment="1">
      <alignment horizontal="right"/>
    </xf>
    <xf numFmtId="0" fontId="26" fillId="3" borderId="0" xfId="0" applyFont="1" applyFill="1"/>
    <xf numFmtId="0" fontId="21" fillId="3" borderId="0" xfId="0" applyFont="1" applyFill="1" applyBorder="1" applyAlignment="1" applyProtection="1">
      <alignment vertical="top"/>
      <protection locked="0"/>
    </xf>
    <xf numFmtId="166" fontId="21" fillId="3" borderId="0" xfId="1" applyNumberFormat="1" applyFont="1" applyFill="1" applyBorder="1" applyAlignment="1" applyProtection="1">
      <protection locked="0"/>
    </xf>
    <xf numFmtId="166" fontId="21" fillId="3" borderId="32" xfId="1" applyNumberFormat="1" applyFont="1" applyFill="1" applyBorder="1" applyAlignment="1" applyProtection="1">
      <protection locked="0"/>
    </xf>
    <xf numFmtId="0" fontId="21" fillId="3" borderId="0" xfId="0" applyFont="1" applyFill="1" applyAlignment="1">
      <alignment horizontal="left" wrapText="1"/>
    </xf>
    <xf numFmtId="0" fontId="21" fillId="3" borderId="32" xfId="0" applyFont="1" applyFill="1" applyBorder="1" applyAlignment="1" applyProtection="1">
      <alignment horizontal="left"/>
    </xf>
    <xf numFmtId="0" fontId="21" fillId="3" borderId="31" xfId="0" applyFont="1" applyFill="1" applyBorder="1"/>
    <xf numFmtId="0" fontId="21" fillId="3" borderId="31" xfId="0" applyFont="1" applyFill="1" applyBorder="1" applyAlignment="1" applyProtection="1"/>
    <xf numFmtId="0" fontId="21" fillId="3" borderId="31" xfId="0" applyFont="1" applyFill="1" applyBorder="1" applyProtection="1"/>
    <xf numFmtId="165" fontId="21" fillId="3" borderId="31" xfId="1" applyNumberFormat="1" applyFont="1" applyFill="1" applyBorder="1" applyAlignment="1" applyProtection="1"/>
    <xf numFmtId="0" fontId="21" fillId="3" borderId="41" xfId="0" applyFont="1" applyFill="1" applyBorder="1" applyAlignment="1" applyProtection="1">
      <alignment vertical="top"/>
      <protection locked="0"/>
    </xf>
    <xf numFmtId="0" fontId="6" fillId="3" borderId="0" xfId="0" applyFont="1" applyFill="1"/>
    <xf numFmtId="8" fontId="1" fillId="14" borderId="54" xfId="0" applyNumberFormat="1" applyFont="1" applyFill="1" applyBorder="1" applyAlignment="1">
      <alignment horizontal="center" vertical="center"/>
    </xf>
    <xf numFmtId="8" fontId="1" fillId="14" borderId="55" xfId="0" applyNumberFormat="1" applyFont="1" applyFill="1" applyBorder="1" applyAlignment="1">
      <alignment horizontal="center" vertical="center"/>
    </xf>
    <xf numFmtId="8" fontId="1" fillId="14" borderId="1" xfId="0" applyNumberFormat="1" applyFont="1" applyFill="1" applyBorder="1" applyAlignment="1">
      <alignment horizontal="center" vertical="center"/>
    </xf>
    <xf numFmtId="8" fontId="1" fillId="14" borderId="20" xfId="0" applyNumberFormat="1" applyFont="1" applyFill="1" applyBorder="1" applyAlignment="1">
      <alignment horizontal="center" vertical="center"/>
    </xf>
    <xf numFmtId="8" fontId="1" fillId="14" borderId="22" xfId="0" applyNumberFormat="1" applyFont="1" applyFill="1" applyBorder="1" applyAlignment="1">
      <alignment horizontal="center" vertical="center"/>
    </xf>
    <xf numFmtId="8" fontId="1" fillId="14" borderId="23" xfId="0" applyNumberFormat="1" applyFont="1" applyFill="1" applyBorder="1" applyAlignment="1">
      <alignment horizontal="center" vertical="center"/>
    </xf>
    <xf numFmtId="0" fontId="0" fillId="3" borderId="0" xfId="0" applyFill="1" applyAlignment="1" applyProtection="1">
      <alignment horizontal="left"/>
      <protection locked="0" hidden="1"/>
    </xf>
    <xf numFmtId="0" fontId="0" fillId="3" borderId="0" xfId="0" applyFill="1" applyAlignment="1" applyProtection="1">
      <alignment horizontal="left"/>
      <protection locked="0" hidden="1"/>
    </xf>
    <xf numFmtId="0" fontId="0" fillId="3" borderId="0" xfId="0" applyFill="1" applyAlignment="1" applyProtection="1">
      <alignment horizontal="right"/>
      <protection locked="0" hidden="1"/>
    </xf>
    <xf numFmtId="0" fontId="6" fillId="0" borderId="4" xfId="0" applyFont="1" applyBorder="1" applyAlignment="1">
      <alignment horizontal="right"/>
    </xf>
    <xf numFmtId="167" fontId="6" fillId="0" borderId="4" xfId="0" applyNumberFormat="1" applyFont="1" applyBorder="1" applyAlignment="1"/>
    <xf numFmtId="168" fontId="6" fillId="0" borderId="4" xfId="0" applyNumberFormat="1" applyFont="1" applyBorder="1" applyAlignment="1"/>
    <xf numFmtId="0" fontId="2" fillId="3" borderId="0" xfId="0" applyFont="1" applyFill="1" applyBorder="1" applyAlignment="1" applyProtection="1">
      <alignment horizontal="center"/>
      <protection locked="0"/>
    </xf>
    <xf numFmtId="0" fontId="0" fillId="3" borderId="0" xfId="0" applyFill="1" applyBorder="1" applyAlignment="1" applyProtection="1">
      <alignment horizontal="center"/>
      <protection locked="0"/>
    </xf>
    <xf numFmtId="14" fontId="2" fillId="3" borderId="0" xfId="0" applyNumberFormat="1" applyFont="1" applyFill="1" applyBorder="1" applyAlignment="1" applyProtection="1">
      <alignment horizontal="center"/>
      <protection locked="0"/>
    </xf>
    <xf numFmtId="0" fontId="6" fillId="3" borderId="4" xfId="0" applyFont="1" applyFill="1" applyBorder="1" applyAlignment="1">
      <alignment horizontal="right"/>
    </xf>
    <xf numFmtId="165" fontId="6" fillId="6" borderId="1" xfId="0" applyNumberFormat="1" applyFont="1" applyFill="1" applyBorder="1"/>
    <xf numFmtId="0" fontId="6" fillId="0" borderId="3" xfId="0" applyFont="1" applyBorder="1" applyAlignment="1">
      <alignment horizontal="right"/>
    </xf>
    <xf numFmtId="167" fontId="6" fillId="0" borderId="56" xfId="0" applyNumberFormat="1" applyFont="1" applyBorder="1" applyAlignment="1"/>
    <xf numFmtId="167" fontId="6" fillId="3" borderId="56" xfId="0" applyNumberFormat="1" applyFont="1" applyFill="1" applyBorder="1"/>
    <xf numFmtId="0" fontId="21" fillId="3" borderId="4" xfId="0" applyFont="1" applyFill="1" applyBorder="1" applyAlignment="1" applyProtection="1">
      <alignment horizontal="center"/>
      <protection locked="0"/>
    </xf>
    <xf numFmtId="0" fontId="21" fillId="3" borderId="4" xfId="0" applyFont="1" applyFill="1" applyBorder="1" applyAlignment="1" applyProtection="1">
      <alignment horizontal="center"/>
      <protection locked="0"/>
    </xf>
    <xf numFmtId="0" fontId="21" fillId="3" borderId="0" xfId="0" applyFont="1" applyFill="1" applyAlignment="1" applyProtection="1">
      <alignment horizontal="left" vertical="center" wrapText="1"/>
    </xf>
    <xf numFmtId="0" fontId="21" fillId="3" borderId="0" xfId="0" applyFont="1" applyFill="1" applyBorder="1" applyAlignment="1" applyProtection="1">
      <alignment horizontal="center"/>
    </xf>
    <xf numFmtId="0" fontId="6" fillId="3" borderId="0" xfId="0" applyFont="1" applyFill="1" applyBorder="1" applyAlignment="1" applyProtection="1">
      <alignment horizontal="center"/>
    </xf>
    <xf numFmtId="0" fontId="21" fillId="3" borderId="6" xfId="0" applyFont="1" applyFill="1" applyBorder="1" applyAlignment="1" applyProtection="1">
      <alignment horizontal="left"/>
      <protection locked="0"/>
    </xf>
    <xf numFmtId="0" fontId="21" fillId="3" borderId="0" xfId="0" applyFont="1" applyFill="1" applyAlignment="1" applyProtection="1">
      <alignment horizontal="left" vertical="top" wrapText="1"/>
    </xf>
    <xf numFmtId="0" fontId="21" fillId="3" borderId="6" xfId="0" applyFont="1" applyFill="1" applyBorder="1" applyAlignment="1" applyProtection="1">
      <alignment horizontal="center"/>
      <protection locked="0"/>
    </xf>
    <xf numFmtId="14" fontId="21" fillId="3" borderId="6" xfId="0" applyNumberFormat="1" applyFont="1" applyFill="1" applyBorder="1" applyAlignment="1" applyProtection="1">
      <alignment horizontal="center"/>
      <protection locked="0"/>
    </xf>
    <xf numFmtId="14" fontId="21" fillId="3" borderId="6" xfId="0" applyNumberFormat="1" applyFont="1" applyFill="1" applyBorder="1" applyAlignment="1">
      <alignment horizontal="center"/>
    </xf>
    <xf numFmtId="0" fontId="21" fillId="13" borderId="47" xfId="0" applyFont="1" applyFill="1" applyBorder="1" applyAlignment="1" applyProtection="1">
      <alignment horizontal="right" vertical="top"/>
      <protection locked="0"/>
    </xf>
    <xf numFmtId="14" fontId="21" fillId="13" borderId="47" xfId="0" applyNumberFormat="1" applyFont="1" applyFill="1" applyBorder="1" applyAlignment="1">
      <alignment horizontal="right"/>
    </xf>
    <xf numFmtId="14" fontId="21" fillId="13" borderId="49" xfId="0" applyNumberFormat="1" applyFont="1" applyFill="1" applyBorder="1" applyAlignment="1">
      <alignment horizontal="right"/>
    </xf>
    <xf numFmtId="166" fontId="21" fillId="3" borderId="6" xfId="0" applyNumberFormat="1" applyFont="1" applyFill="1" applyBorder="1" applyAlignment="1" applyProtection="1">
      <alignment horizontal="center"/>
    </xf>
    <xf numFmtId="166" fontId="21" fillId="3" borderId="4" xfId="0" applyNumberFormat="1" applyFont="1" applyFill="1" applyBorder="1" applyAlignment="1" applyProtection="1">
      <alignment horizontal="center"/>
    </xf>
    <xf numFmtId="0" fontId="21" fillId="3" borderId="7" xfId="0" applyFont="1" applyFill="1" applyBorder="1" applyAlignment="1" applyProtection="1">
      <alignment horizontal="left" vertical="top" wrapText="1"/>
    </xf>
    <xf numFmtId="0" fontId="21" fillId="3" borderId="9" xfId="0" applyFont="1" applyFill="1" applyBorder="1" applyAlignment="1" applyProtection="1">
      <alignment horizontal="left" vertical="top" wrapText="1"/>
    </xf>
    <xf numFmtId="0" fontId="21" fillId="3" borderId="12" xfId="0" applyFont="1" applyFill="1" applyBorder="1" applyAlignment="1" applyProtection="1">
      <alignment horizontal="left" vertical="top" wrapText="1"/>
    </xf>
    <xf numFmtId="0" fontId="21" fillId="3" borderId="8" xfId="0" applyFont="1" applyFill="1" applyBorder="1" applyAlignment="1" applyProtection="1">
      <alignment horizontal="left" vertical="top" wrapText="1"/>
    </xf>
    <xf numFmtId="0" fontId="21" fillId="3" borderId="0" xfId="0" applyFont="1" applyFill="1" applyBorder="1" applyAlignment="1" applyProtection="1">
      <alignment horizontal="left" vertical="top" wrapText="1"/>
    </xf>
    <xf numFmtId="0" fontId="21" fillId="3" borderId="32" xfId="0" applyFont="1" applyFill="1" applyBorder="1" applyAlignment="1" applyProtection="1">
      <alignment horizontal="left" vertical="top" wrapText="1"/>
    </xf>
    <xf numFmtId="0" fontId="21" fillId="3" borderId="10" xfId="0" applyFont="1" applyFill="1" applyBorder="1" applyAlignment="1" applyProtection="1">
      <alignment horizontal="left" vertical="top" wrapText="1"/>
    </xf>
    <xf numFmtId="0" fontId="21" fillId="3" borderId="6" xfId="0" applyFont="1" applyFill="1" applyBorder="1" applyAlignment="1" applyProtection="1">
      <alignment horizontal="left" vertical="top" wrapText="1"/>
    </xf>
    <xf numFmtId="0" fontId="21" fillId="3" borderId="13" xfId="0" applyFont="1" applyFill="1" applyBorder="1" applyAlignment="1" applyProtection="1">
      <alignment horizontal="left" vertical="top" wrapText="1"/>
    </xf>
    <xf numFmtId="168" fontId="21" fillId="3" borderId="4" xfId="47" applyNumberFormat="1" applyFont="1" applyFill="1" applyBorder="1" applyAlignment="1">
      <alignment horizontal="center"/>
    </xf>
    <xf numFmtId="166" fontId="21" fillId="3" borderId="4" xfId="0" applyNumberFormat="1" applyFont="1" applyFill="1" applyBorder="1" applyAlignment="1" applyProtection="1">
      <alignment horizontal="center" wrapText="1"/>
    </xf>
    <xf numFmtId="166" fontId="21" fillId="3" borderId="6" xfId="0" applyNumberFormat="1" applyFont="1" applyFill="1" applyBorder="1" applyAlignment="1">
      <alignment horizontal="center"/>
    </xf>
    <xf numFmtId="10" fontId="21" fillId="13" borderId="47" xfId="47" applyNumberFormat="1" applyFont="1" applyFill="1" applyBorder="1" applyAlignment="1" applyProtection="1">
      <alignment horizontal="right"/>
    </xf>
    <xf numFmtId="14" fontId="0" fillId="3" borderId="6" xfId="0" applyNumberFormat="1" applyFill="1" applyBorder="1" applyAlignment="1" applyProtection="1">
      <alignment horizontal="left"/>
      <protection locked="0" hidden="1"/>
    </xf>
    <xf numFmtId="0" fontId="0" fillId="3" borderId="6" xfId="0" applyFill="1" applyBorder="1" applyAlignment="1" applyProtection="1">
      <alignment horizontal="left"/>
      <protection locked="0" hidden="1"/>
    </xf>
    <xf numFmtId="0" fontId="1" fillId="5" borderId="14" xfId="0" applyFont="1" applyFill="1" applyBorder="1" applyAlignment="1" applyProtection="1">
      <alignment horizontal="center" wrapText="1"/>
      <protection locked="0"/>
    </xf>
    <xf numFmtId="0" fontId="1" fillId="5" borderId="15" xfId="0" applyFont="1" applyFill="1" applyBorder="1" applyAlignment="1" applyProtection="1">
      <alignment horizontal="center" wrapText="1"/>
      <protection locked="0"/>
    </xf>
    <xf numFmtId="0" fontId="1" fillId="5" borderId="16" xfId="0" applyFont="1" applyFill="1" applyBorder="1" applyAlignment="1" applyProtection="1">
      <alignment horizontal="center" wrapText="1"/>
      <protection locked="0"/>
    </xf>
    <xf numFmtId="0" fontId="1" fillId="5" borderId="24" xfId="0" applyFont="1" applyFill="1" applyBorder="1" applyAlignment="1" applyProtection="1">
      <alignment horizontal="center" wrapText="1"/>
      <protection locked="0"/>
    </xf>
    <xf numFmtId="0" fontId="1" fillId="5" borderId="6" xfId="0" applyFont="1" applyFill="1" applyBorder="1" applyAlignment="1" applyProtection="1">
      <alignment horizontal="center" wrapText="1"/>
      <protection locked="0"/>
    </xf>
    <xf numFmtId="0" fontId="1" fillId="5" borderId="25" xfId="0" applyFont="1" applyFill="1" applyBorder="1" applyAlignment="1" applyProtection="1">
      <alignment horizontal="center" wrapText="1"/>
      <protection locked="0"/>
    </xf>
    <xf numFmtId="0" fontId="10" fillId="3" borderId="0" xfId="0" applyFont="1" applyFill="1" applyBorder="1" applyAlignment="1">
      <alignment horizontal="center"/>
    </xf>
    <xf numFmtId="0" fontId="11" fillId="3" borderId="0" xfId="0" applyFont="1" applyFill="1" applyBorder="1" applyAlignment="1"/>
    <xf numFmtId="0" fontId="1" fillId="8" borderId="3" xfId="0" applyFont="1" applyFill="1" applyBorder="1" applyAlignment="1">
      <alignment horizontal="left"/>
    </xf>
    <xf numFmtId="0" fontId="1" fillId="8" borderId="4" xfId="0" applyFont="1" applyFill="1" applyBorder="1" applyAlignment="1">
      <alignment horizontal="left"/>
    </xf>
    <xf numFmtId="6" fontId="6" fillId="8" borderId="6" xfId="0" applyNumberFormat="1" applyFont="1" applyFill="1" applyBorder="1" applyAlignment="1">
      <alignment horizontal="left"/>
    </xf>
    <xf numFmtId="0" fontId="20" fillId="6" borderId="26" xfId="0" applyFont="1" applyFill="1" applyBorder="1" applyAlignment="1">
      <alignment horizontal="left" wrapText="1"/>
    </xf>
    <xf numFmtId="0" fontId="20" fillId="6" borderId="27" xfId="0" applyFont="1" applyFill="1" applyBorder="1" applyAlignment="1">
      <alignment horizontal="left" wrapText="1"/>
    </xf>
    <xf numFmtId="0" fontId="20" fillId="6" borderId="28" xfId="0" applyFont="1" applyFill="1" applyBorder="1" applyAlignment="1">
      <alignment horizontal="left" wrapText="1"/>
    </xf>
    <xf numFmtId="0" fontId="0" fillId="4" borderId="0" xfId="0" applyFill="1" applyAlignment="1" applyProtection="1">
      <alignment horizontal="center"/>
    </xf>
    <xf numFmtId="0" fontId="30" fillId="3" borderId="0" xfId="0" applyFont="1" applyFill="1" applyAlignment="1"/>
    <xf numFmtId="0" fontId="22" fillId="3" borderId="0" xfId="0" applyFont="1" applyFill="1" applyAlignment="1" applyProtection="1">
      <alignment horizontal="left" vertical="center"/>
    </xf>
    <xf numFmtId="0" fontId="21" fillId="3" borderId="0" xfId="0" applyFont="1" applyFill="1" applyAlignment="1" applyProtection="1">
      <alignment horizontal="left" vertical="center"/>
    </xf>
    <xf numFmtId="0" fontId="22" fillId="3" borderId="0" xfId="0" applyFont="1" applyFill="1" applyAlignment="1" applyProtection="1">
      <alignment horizontal="left" vertical="center" wrapText="1"/>
    </xf>
    <xf numFmtId="0" fontId="33" fillId="3" borderId="0" xfId="0" applyFont="1" applyFill="1" applyAlignment="1" applyProtection="1">
      <alignment horizontal="left" vertical="center" wrapText="1"/>
    </xf>
  </cellXfs>
  <cellStyles count="78">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Normal" xfId="0" builtinId="0"/>
    <cellStyle name="Normal 2" xfId="2" xr:uid="{00000000-0005-0000-0000-00004C000000}"/>
    <cellStyle name="Percent" xfId="47" builtinId="5"/>
  </cellStyles>
  <dxfs count="9">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theme="5"/>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9" defaultPivotStyle="PivotStyleLight16"/>
  <colors>
    <mruColors>
      <color rgb="FFA4B3C9"/>
      <color rgb="FFADAFAF"/>
      <color rgb="FFDDDDDD"/>
      <color rgb="FFADADAF"/>
      <color rgb="FF616365"/>
      <color rgb="FFC9CAC8"/>
      <color rgb="FF002244"/>
      <color rgb="FF808080"/>
      <color rgb="FFFFFF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28576</xdr:colOff>
      <xdr:row>0</xdr:row>
      <xdr:rowOff>0</xdr:rowOff>
    </xdr:from>
    <xdr:to>
      <xdr:col>16</xdr:col>
      <xdr:colOff>0</xdr:colOff>
      <xdr:row>3</xdr:row>
      <xdr:rowOff>0</xdr:rowOff>
    </xdr:to>
    <xdr:pic>
      <xdr:nvPicPr>
        <xdr:cNvPr id="2" name="Picture 1" descr="utsa-research.jpg">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324"/>
        <a:stretch/>
      </xdr:blipFill>
      <xdr:spPr>
        <a:xfrm>
          <a:off x="6877051" y="0"/>
          <a:ext cx="3933824" cy="571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10</xdr:col>
          <xdr:colOff>0</xdr:colOff>
          <xdr:row>16</xdr:row>
          <xdr:rowOff>144780</xdr:rowOff>
        </xdr:from>
        <xdr:to>
          <xdr:col>10</xdr:col>
          <xdr:colOff>381000</xdr:colOff>
          <xdr:row>17</xdr:row>
          <xdr:rowOff>182880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20</xdr:row>
          <xdr:rowOff>0</xdr:rowOff>
        </xdr:from>
        <xdr:to>
          <xdr:col>2</xdr:col>
          <xdr:colOff>182880</xdr:colOff>
          <xdr:row>21</xdr:row>
          <xdr:rowOff>144780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144780</xdr:rowOff>
        </xdr:from>
        <xdr:to>
          <xdr:col>12</xdr:col>
          <xdr:colOff>419100</xdr:colOff>
          <xdr:row>17</xdr:row>
          <xdr:rowOff>182880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17</xdr:row>
          <xdr:rowOff>144780</xdr:rowOff>
        </xdr:from>
        <xdr:to>
          <xdr:col>2</xdr:col>
          <xdr:colOff>182880</xdr:colOff>
          <xdr:row>18</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15</xdr:row>
          <xdr:rowOff>144780</xdr:rowOff>
        </xdr:from>
        <xdr:to>
          <xdr:col>2</xdr:col>
          <xdr:colOff>182880</xdr:colOff>
          <xdr:row>16</xdr:row>
          <xdr:rowOff>144780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15</xdr:row>
          <xdr:rowOff>160020</xdr:rowOff>
        </xdr:from>
        <xdr:to>
          <xdr:col>2</xdr:col>
          <xdr:colOff>739140</xdr:colOff>
          <xdr:row>16</xdr:row>
          <xdr:rowOff>198120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Geneva"/>
                </a:rPr>
                <a:t>Mandatory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16</xdr:row>
          <xdr:rowOff>198120</xdr:rowOff>
        </xdr:from>
        <xdr:to>
          <xdr:col>2</xdr:col>
          <xdr:colOff>739140</xdr:colOff>
          <xdr:row>17</xdr:row>
          <xdr:rowOff>198120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Geneva"/>
                </a:rPr>
                <a:t>Voluntary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17</xdr:row>
          <xdr:rowOff>198120</xdr:rowOff>
        </xdr:from>
        <xdr:to>
          <xdr:col>2</xdr:col>
          <xdr:colOff>739140</xdr:colOff>
          <xdr:row>18</xdr:row>
          <xdr:rowOff>198120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Geneva"/>
                </a:rPr>
                <a:t>In-Kind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617220</xdr:colOff>
          <xdr:row>18</xdr:row>
          <xdr:rowOff>198120</xdr:rowOff>
        </xdr:from>
        <xdr:to>
          <xdr:col>2</xdr:col>
          <xdr:colOff>739140</xdr:colOff>
          <xdr:row>19</xdr:row>
          <xdr:rowOff>198120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en-US" sz="1000" b="0" i="0" u="none" strike="noStrike" baseline="0">
                  <a:solidFill>
                    <a:srgbClr val="000000"/>
                  </a:solidFill>
                  <a:latin typeface="Geneva"/>
                </a:rPr>
                <a:t>Minimal Effort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579120</xdr:colOff>
          <xdr:row>18</xdr:row>
          <xdr:rowOff>0</xdr:rowOff>
        </xdr:from>
        <xdr:to>
          <xdr:col>2</xdr:col>
          <xdr:colOff>182880</xdr:colOff>
          <xdr:row>19</xdr:row>
          <xdr:rowOff>7620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64"/>
  <sheetViews>
    <sheetView tabSelected="1" topLeftCell="A40" zoomScaleSheetLayoutView="100" workbookViewId="0">
      <selection activeCell="G51" sqref="G51"/>
    </sheetView>
  </sheetViews>
  <sheetFormatPr defaultColWidth="8.88671875" defaultRowHeight="13.2"/>
  <cols>
    <col min="1" max="1" width="16.77734375" style="6" customWidth="1"/>
    <col min="2" max="2" width="12.77734375" style="6" customWidth="1"/>
    <col min="3" max="4" width="11.6640625" style="6" customWidth="1"/>
    <col min="5" max="5" width="2.109375" style="6" customWidth="1"/>
    <col min="6" max="6" width="15.44140625" style="6" customWidth="1"/>
    <col min="7" max="7" width="11.109375" style="6" customWidth="1"/>
    <col min="8" max="8" width="2.109375" style="6" customWidth="1"/>
    <col min="9" max="11" width="8.109375" style="6" customWidth="1"/>
    <col min="12" max="12" width="2.6640625" style="6" customWidth="1"/>
    <col min="13" max="13" width="15" style="6" customWidth="1"/>
    <col min="14" max="14" width="11.6640625" style="6" customWidth="1"/>
    <col min="15" max="15" width="2.88671875" style="6" customWidth="1"/>
    <col min="16" max="16" width="15.6640625" style="6" customWidth="1"/>
    <col min="17" max="39" width="8.88671875" style="28"/>
    <col min="40" max="16384" width="8.88671875" style="6"/>
  </cols>
  <sheetData>
    <row r="1" spans="1:39" ht="15">
      <c r="A1" s="29" t="s">
        <v>41</v>
      </c>
      <c r="B1" s="29"/>
      <c r="C1" s="29"/>
      <c r="D1" s="29"/>
      <c r="E1" s="29"/>
      <c r="F1" s="29"/>
      <c r="G1" s="29"/>
      <c r="H1" s="29"/>
      <c r="I1" s="29"/>
      <c r="J1" s="29"/>
      <c r="K1" s="29"/>
      <c r="L1" s="29"/>
      <c r="M1" s="29"/>
      <c r="N1" s="101"/>
      <c r="O1" s="101"/>
      <c r="P1" s="101"/>
    </row>
    <row r="2" spans="1:39" ht="15">
      <c r="A2" s="29" t="s">
        <v>42</v>
      </c>
      <c r="B2" s="29"/>
      <c r="C2" s="29"/>
      <c r="D2" s="29"/>
      <c r="E2" s="29"/>
      <c r="F2" s="29"/>
      <c r="G2" s="29"/>
      <c r="H2" s="29"/>
      <c r="I2" s="29"/>
      <c r="J2" s="29"/>
      <c r="K2" s="29"/>
      <c r="L2" s="29"/>
      <c r="M2" s="29"/>
      <c r="N2" s="101"/>
      <c r="O2" s="101"/>
      <c r="P2" s="101"/>
    </row>
    <row r="3" spans="1:39" ht="15">
      <c r="A3" s="29" t="s">
        <v>43</v>
      </c>
      <c r="B3" s="29"/>
      <c r="C3" s="29"/>
      <c r="D3" s="29"/>
      <c r="E3" s="29"/>
      <c r="F3" s="29"/>
      <c r="G3" s="29"/>
      <c r="H3" s="29"/>
      <c r="I3" s="29"/>
      <c r="J3" s="29"/>
      <c r="K3" s="29"/>
      <c r="L3" s="29"/>
      <c r="M3" s="29"/>
      <c r="N3" s="101"/>
      <c r="O3" s="101"/>
      <c r="P3" s="101"/>
    </row>
    <row r="4" spans="1:39" s="30" customFormat="1" ht="8.1" customHeight="1">
      <c r="A4" s="32"/>
      <c r="B4" s="32"/>
      <c r="C4" s="32"/>
      <c r="D4" s="32"/>
      <c r="E4" s="32"/>
      <c r="F4" s="32"/>
      <c r="G4" s="32"/>
      <c r="H4" s="32"/>
      <c r="I4" s="32"/>
      <c r="J4" s="32"/>
      <c r="K4" s="32"/>
      <c r="L4" s="32"/>
      <c r="M4" s="32"/>
      <c r="N4" s="35"/>
      <c r="O4" s="35"/>
      <c r="P4" s="35"/>
    </row>
    <row r="5" spans="1:39" s="30" customFormat="1" ht="15">
      <c r="A5" s="102"/>
      <c r="B5" s="228"/>
      <c r="C5" s="228"/>
      <c r="D5" s="228"/>
      <c r="E5" s="85"/>
      <c r="F5" s="85"/>
      <c r="G5" s="102"/>
      <c r="H5" s="228"/>
      <c r="I5" s="228"/>
      <c r="J5" s="228"/>
      <c r="K5" s="85"/>
      <c r="L5" s="35"/>
      <c r="M5" s="35"/>
      <c r="N5" s="35"/>
      <c r="O5" s="35"/>
      <c r="P5" s="132" t="s">
        <v>44</v>
      </c>
    </row>
    <row r="6" spans="1:39" s="89" customFormat="1" ht="14.4">
      <c r="A6" s="103"/>
      <c r="B6" s="103"/>
      <c r="C6" s="103"/>
      <c r="D6" s="103"/>
      <c r="E6" s="103"/>
      <c r="F6" s="103"/>
      <c r="G6" s="103"/>
      <c r="H6" s="103"/>
      <c r="I6" s="103"/>
      <c r="J6" s="103"/>
      <c r="K6" s="103"/>
      <c r="L6" s="103"/>
      <c r="M6" s="103"/>
      <c r="N6" s="103"/>
      <c r="O6" s="103"/>
      <c r="P6" s="103"/>
      <c r="Q6" s="90"/>
      <c r="R6" s="90"/>
      <c r="S6" s="90"/>
      <c r="T6" s="90"/>
      <c r="U6" s="90"/>
      <c r="V6" s="90"/>
      <c r="W6" s="90"/>
      <c r="X6" s="90"/>
      <c r="Y6" s="90"/>
      <c r="Z6" s="90"/>
      <c r="AA6" s="90"/>
      <c r="AB6" s="90"/>
      <c r="AC6" s="90"/>
      <c r="AD6" s="90"/>
      <c r="AE6" s="90"/>
      <c r="AF6" s="90"/>
      <c r="AG6" s="90"/>
      <c r="AH6" s="90"/>
      <c r="AI6" s="90"/>
      <c r="AJ6" s="90"/>
      <c r="AK6" s="90"/>
      <c r="AL6" s="90"/>
      <c r="AM6" s="90"/>
    </row>
    <row r="7" spans="1:39" s="93" customFormat="1" ht="43.5" customHeight="1">
      <c r="A7" s="230" t="s">
        <v>52</v>
      </c>
      <c r="B7" s="230"/>
      <c r="C7" s="230"/>
      <c r="D7" s="230"/>
      <c r="E7" s="230"/>
      <c r="F7" s="230"/>
      <c r="G7" s="230"/>
      <c r="H7" s="230"/>
      <c r="I7" s="230"/>
      <c r="J7" s="230"/>
      <c r="K7" s="230"/>
      <c r="L7" s="230"/>
      <c r="M7" s="230"/>
      <c r="N7" s="230"/>
      <c r="O7" s="230"/>
      <c r="P7" s="230"/>
      <c r="Q7" s="91"/>
      <c r="R7" s="92"/>
      <c r="S7" s="92"/>
      <c r="T7" s="92"/>
      <c r="U7" s="92"/>
      <c r="V7" s="92"/>
      <c r="W7" s="92"/>
      <c r="X7" s="92"/>
      <c r="Y7" s="92"/>
      <c r="Z7" s="92"/>
      <c r="AA7" s="92"/>
      <c r="AB7" s="92"/>
      <c r="AC7" s="92"/>
      <c r="AD7" s="92"/>
      <c r="AE7" s="92"/>
      <c r="AF7" s="92"/>
      <c r="AG7" s="92"/>
      <c r="AH7" s="92"/>
      <c r="AI7" s="92"/>
      <c r="AJ7" s="92"/>
      <c r="AK7" s="92"/>
      <c r="AL7" s="92"/>
      <c r="AM7" s="92"/>
    </row>
    <row r="8" spans="1:39" s="89" customFormat="1" ht="14.4">
      <c r="A8" s="103"/>
      <c r="B8" s="103"/>
      <c r="C8" s="103"/>
      <c r="D8" s="103"/>
      <c r="E8" s="103"/>
      <c r="F8" s="103"/>
      <c r="G8" s="103"/>
      <c r="H8" s="103"/>
      <c r="I8" s="103"/>
      <c r="J8" s="103"/>
      <c r="K8" s="103"/>
      <c r="L8" s="103"/>
      <c r="M8" s="103"/>
      <c r="N8" s="103"/>
      <c r="O8" s="103"/>
      <c r="P8" s="103"/>
      <c r="Q8" s="90"/>
      <c r="R8" s="90"/>
      <c r="S8" s="90"/>
      <c r="T8" s="90"/>
      <c r="U8" s="90"/>
      <c r="V8" s="90"/>
      <c r="W8" s="90"/>
      <c r="X8" s="90"/>
      <c r="Y8" s="90"/>
      <c r="Z8" s="90"/>
      <c r="AA8" s="90"/>
      <c r="AB8" s="90"/>
      <c r="AC8" s="90"/>
      <c r="AD8" s="90"/>
      <c r="AE8" s="90"/>
      <c r="AF8" s="90"/>
      <c r="AG8" s="90"/>
      <c r="AH8" s="90"/>
      <c r="AI8" s="90"/>
      <c r="AJ8" s="90"/>
      <c r="AK8" s="90"/>
      <c r="AL8" s="90"/>
      <c r="AM8" s="90"/>
    </row>
    <row r="9" spans="1:39" s="89" customFormat="1" ht="14.4">
      <c r="A9" s="103" t="s">
        <v>55</v>
      </c>
      <c r="B9" s="229"/>
      <c r="C9" s="229"/>
      <c r="D9" s="229"/>
      <c r="E9" s="229"/>
      <c r="F9" s="229"/>
      <c r="G9" s="104" t="s">
        <v>89</v>
      </c>
      <c r="H9" s="103"/>
      <c r="I9" s="229"/>
      <c r="J9" s="229"/>
      <c r="K9" s="229"/>
      <c r="L9" s="103"/>
      <c r="M9" s="104" t="s">
        <v>88</v>
      </c>
      <c r="N9" s="229"/>
      <c r="O9" s="229"/>
      <c r="P9" s="229"/>
      <c r="Q9" s="94"/>
      <c r="R9" s="90"/>
      <c r="S9" s="90"/>
      <c r="T9" s="90"/>
      <c r="U9" s="90"/>
      <c r="V9" s="90"/>
      <c r="W9" s="90"/>
      <c r="X9" s="90"/>
      <c r="Y9" s="90"/>
      <c r="Z9" s="90"/>
      <c r="AA9" s="90"/>
      <c r="AB9" s="90"/>
      <c r="AC9" s="90"/>
      <c r="AD9" s="90"/>
      <c r="AE9" s="90"/>
      <c r="AF9" s="90"/>
      <c r="AG9" s="90"/>
      <c r="AH9" s="90"/>
      <c r="AI9" s="90"/>
      <c r="AJ9" s="90"/>
      <c r="AK9" s="90"/>
      <c r="AL9" s="90"/>
      <c r="AM9" s="90"/>
    </row>
    <row r="10" spans="1:39" s="89" customFormat="1" ht="14.4">
      <c r="A10" s="103"/>
      <c r="B10" s="103"/>
      <c r="C10" s="103"/>
      <c r="D10" s="103"/>
      <c r="E10" s="103"/>
      <c r="F10" s="103"/>
      <c r="G10" s="103"/>
      <c r="H10" s="103"/>
      <c r="I10" s="103"/>
      <c r="J10" s="103"/>
      <c r="K10" s="103"/>
      <c r="L10" s="103"/>
      <c r="M10" s="103"/>
      <c r="N10" s="103"/>
      <c r="O10" s="103"/>
      <c r="P10" s="103"/>
      <c r="Q10" s="90"/>
      <c r="R10" s="90"/>
      <c r="S10" s="90"/>
      <c r="T10" s="90"/>
      <c r="U10" s="90"/>
      <c r="V10" s="90"/>
      <c r="W10" s="90"/>
      <c r="X10" s="90"/>
      <c r="Y10" s="90"/>
      <c r="Z10" s="90"/>
      <c r="AA10" s="90"/>
      <c r="AB10" s="90"/>
      <c r="AC10" s="90"/>
      <c r="AD10" s="90"/>
      <c r="AE10" s="90"/>
      <c r="AF10" s="90"/>
      <c r="AG10" s="90"/>
      <c r="AH10" s="90"/>
      <c r="AI10" s="90"/>
      <c r="AJ10" s="90"/>
      <c r="AK10" s="90"/>
      <c r="AL10" s="90"/>
      <c r="AM10" s="90"/>
    </row>
    <row r="11" spans="1:39" s="89" customFormat="1" ht="14.4">
      <c r="A11" s="103" t="s">
        <v>91</v>
      </c>
      <c r="B11" s="229"/>
      <c r="C11" s="229"/>
      <c r="D11" s="229"/>
      <c r="E11" s="229"/>
      <c r="F11" s="229"/>
      <c r="G11" s="104" t="s">
        <v>54</v>
      </c>
      <c r="H11" s="103"/>
      <c r="I11" s="229"/>
      <c r="J11" s="229"/>
      <c r="K11" s="229"/>
      <c r="L11" s="105"/>
      <c r="M11" s="104" t="s">
        <v>53</v>
      </c>
      <c r="N11" s="229"/>
      <c r="O11" s="229"/>
      <c r="P11" s="229"/>
      <c r="Q11" s="90"/>
      <c r="R11" s="90"/>
      <c r="S11" s="90"/>
      <c r="T11" s="90"/>
      <c r="U11" s="90"/>
      <c r="V11" s="90"/>
      <c r="W11" s="90"/>
      <c r="X11" s="90"/>
      <c r="Y11" s="90"/>
      <c r="Z11" s="90"/>
      <c r="AA11" s="90"/>
      <c r="AB11" s="90"/>
      <c r="AC11" s="90"/>
      <c r="AD11" s="90"/>
      <c r="AE11" s="90"/>
      <c r="AF11" s="90"/>
      <c r="AG11" s="90"/>
      <c r="AH11" s="90"/>
      <c r="AI11" s="90"/>
      <c r="AJ11" s="90"/>
      <c r="AK11" s="90"/>
      <c r="AL11" s="90"/>
      <c r="AM11" s="90"/>
    </row>
    <row r="12" spans="1:39" s="89" customFormat="1" ht="14.4">
      <c r="A12" s="103"/>
      <c r="B12" s="103"/>
      <c r="C12" s="103"/>
      <c r="D12" s="103"/>
      <c r="E12" s="103"/>
      <c r="F12" s="103"/>
      <c r="G12" s="103"/>
      <c r="H12" s="103"/>
      <c r="I12" s="103"/>
      <c r="J12" s="103"/>
      <c r="K12" s="103"/>
      <c r="L12" s="103"/>
      <c r="M12" s="103"/>
      <c r="N12" s="103"/>
      <c r="O12" s="103"/>
      <c r="P12" s="103"/>
      <c r="Q12" s="90"/>
      <c r="R12" s="90"/>
      <c r="S12" s="90"/>
      <c r="T12" s="90"/>
      <c r="U12" s="90"/>
      <c r="V12" s="90"/>
      <c r="W12" s="90"/>
      <c r="X12" s="90"/>
      <c r="Y12" s="90"/>
      <c r="Z12" s="90"/>
      <c r="AA12" s="90"/>
      <c r="AB12" s="90"/>
      <c r="AC12" s="90"/>
      <c r="AD12" s="90"/>
      <c r="AE12" s="90"/>
      <c r="AF12" s="90"/>
      <c r="AG12" s="90"/>
      <c r="AH12" s="90"/>
      <c r="AI12" s="90"/>
      <c r="AJ12" s="90"/>
      <c r="AK12" s="90"/>
      <c r="AL12" s="90"/>
      <c r="AM12" s="90"/>
    </row>
    <row r="13" spans="1:39" s="89" customFormat="1" ht="14.4">
      <c r="A13" s="103" t="s">
        <v>56</v>
      </c>
      <c r="B13" s="229"/>
      <c r="C13" s="229"/>
      <c r="D13" s="229"/>
      <c r="E13" s="229"/>
      <c r="F13" s="229"/>
      <c r="G13" s="229"/>
      <c r="H13" s="229"/>
      <c r="I13" s="229"/>
      <c r="J13" s="229"/>
      <c r="K13" s="229"/>
      <c r="L13" s="229"/>
      <c r="M13" s="229"/>
      <c r="N13" s="229"/>
      <c r="O13" s="229"/>
      <c r="P13" s="229"/>
      <c r="Q13" s="90"/>
      <c r="R13" s="90"/>
      <c r="S13" s="90"/>
      <c r="T13" s="90"/>
      <c r="U13" s="90"/>
      <c r="V13" s="90"/>
      <c r="W13" s="90"/>
      <c r="X13" s="90"/>
      <c r="Y13" s="90"/>
      <c r="Z13" s="90"/>
      <c r="AA13" s="90"/>
      <c r="AB13" s="90"/>
      <c r="AC13" s="90"/>
      <c r="AD13" s="90"/>
      <c r="AE13" s="90"/>
      <c r="AF13" s="90"/>
      <c r="AG13" s="90"/>
      <c r="AH13" s="90"/>
      <c r="AI13" s="90"/>
      <c r="AJ13" s="90"/>
      <c r="AK13" s="90"/>
      <c r="AL13" s="90"/>
      <c r="AM13" s="90"/>
    </row>
    <row r="14" spans="1:39" s="89" customFormat="1" ht="14.4">
      <c r="A14" s="103"/>
      <c r="B14" s="103"/>
      <c r="C14" s="103"/>
      <c r="D14" s="103"/>
      <c r="E14" s="103"/>
      <c r="F14" s="103"/>
      <c r="G14" s="103"/>
      <c r="H14" s="103"/>
      <c r="I14" s="103"/>
      <c r="J14" s="103"/>
      <c r="K14" s="103"/>
      <c r="L14" s="103"/>
      <c r="M14" s="103"/>
      <c r="N14" s="103"/>
      <c r="O14" s="103"/>
      <c r="P14" s="103"/>
      <c r="Q14" s="90"/>
      <c r="R14" s="90"/>
      <c r="S14" s="90"/>
      <c r="T14" s="90"/>
      <c r="U14" s="90"/>
      <c r="V14" s="90"/>
      <c r="W14" s="90"/>
      <c r="X14" s="90"/>
      <c r="Y14" s="90"/>
      <c r="Z14" s="90"/>
      <c r="AA14" s="90"/>
      <c r="AB14" s="90"/>
      <c r="AC14" s="90"/>
      <c r="AD14" s="90"/>
      <c r="AE14" s="90"/>
      <c r="AF14" s="90"/>
      <c r="AG14" s="90"/>
      <c r="AH14" s="90"/>
      <c r="AI14" s="90"/>
      <c r="AJ14" s="90"/>
      <c r="AK14" s="90"/>
      <c r="AL14" s="90"/>
      <c r="AM14" s="90"/>
    </row>
    <row r="15" spans="1:39" s="89" customFormat="1" ht="14.4">
      <c r="A15" s="103" t="s">
        <v>57</v>
      </c>
      <c r="B15" s="103"/>
      <c r="C15" s="232"/>
      <c r="D15" s="232"/>
      <c r="E15" s="185" t="s">
        <v>63</v>
      </c>
      <c r="F15" s="232"/>
      <c r="G15" s="232"/>
      <c r="H15" s="184"/>
      <c r="I15" s="186"/>
      <c r="J15" s="105"/>
      <c r="K15" s="186"/>
      <c r="L15" s="186"/>
      <c r="M15" s="187" t="s">
        <v>64</v>
      </c>
      <c r="N15" s="233"/>
      <c r="O15" s="233"/>
      <c r="P15" s="233"/>
      <c r="Q15" s="90"/>
      <c r="R15" s="90"/>
      <c r="S15" s="90"/>
      <c r="T15" s="90"/>
      <c r="U15" s="90"/>
      <c r="V15" s="90"/>
      <c r="W15" s="90"/>
      <c r="X15" s="90"/>
      <c r="Y15" s="90"/>
      <c r="Z15" s="90"/>
      <c r="AA15" s="90"/>
      <c r="AB15" s="90"/>
      <c r="AC15" s="90"/>
      <c r="AD15" s="90"/>
      <c r="AE15" s="90"/>
      <c r="AF15" s="90"/>
      <c r="AG15" s="90"/>
      <c r="AH15" s="90"/>
      <c r="AI15" s="90"/>
      <c r="AJ15" s="90"/>
      <c r="AK15" s="90"/>
      <c r="AL15" s="90"/>
      <c r="AM15" s="90"/>
    </row>
    <row r="16" spans="1:39" s="89" customFormat="1" ht="14.4">
      <c r="A16" s="103"/>
      <c r="B16" s="103"/>
      <c r="C16" s="184"/>
      <c r="D16" s="184"/>
      <c r="E16" s="184"/>
      <c r="F16" s="184"/>
      <c r="G16" s="184"/>
      <c r="H16" s="184"/>
      <c r="I16" s="186"/>
      <c r="J16" s="188"/>
      <c r="K16" s="188"/>
      <c r="L16" s="188"/>
      <c r="M16" s="188"/>
      <c r="N16" s="188"/>
      <c r="O16" s="188"/>
      <c r="P16" s="188"/>
      <c r="Q16" s="90"/>
      <c r="R16" s="90"/>
      <c r="S16" s="90"/>
      <c r="T16" s="90"/>
      <c r="U16" s="90"/>
      <c r="V16" s="90"/>
      <c r="W16" s="90"/>
      <c r="X16" s="90"/>
      <c r="Y16" s="90"/>
      <c r="Z16" s="90"/>
      <c r="AA16" s="90"/>
      <c r="AB16" s="90"/>
      <c r="AC16" s="90"/>
      <c r="AD16" s="90"/>
      <c r="AE16" s="90"/>
      <c r="AF16" s="90"/>
      <c r="AG16" s="90"/>
      <c r="AH16" s="90"/>
      <c r="AI16" s="90"/>
      <c r="AJ16" s="90"/>
      <c r="AK16" s="90"/>
      <c r="AL16" s="90"/>
      <c r="AM16" s="90"/>
    </row>
    <row r="17" spans="1:39" s="89" customFormat="1" ht="17.100000000000001" customHeight="1">
      <c r="A17" s="103" t="s">
        <v>58</v>
      </c>
      <c r="B17" s="103"/>
      <c r="C17" s="103"/>
      <c r="D17" s="104" t="s">
        <v>73</v>
      </c>
      <c r="E17" s="237">
        <f>Summary!G28</f>
        <v>0</v>
      </c>
      <c r="F17" s="237"/>
      <c r="G17" s="185"/>
      <c r="H17" s="184"/>
      <c r="I17" s="186"/>
      <c r="J17" s="188"/>
      <c r="K17" s="188"/>
      <c r="L17" s="188"/>
      <c r="M17" s="189" t="s">
        <v>77</v>
      </c>
      <c r="N17" s="250">
        <v>0</v>
      </c>
      <c r="O17" s="250"/>
      <c r="P17" s="250"/>
      <c r="Q17" s="90"/>
      <c r="R17" s="90"/>
      <c r="S17" s="90"/>
      <c r="T17" s="90"/>
      <c r="U17" s="90"/>
      <c r="V17" s="90"/>
      <c r="W17" s="90"/>
      <c r="X17" s="90"/>
      <c r="Y17" s="90"/>
      <c r="Z17" s="90"/>
      <c r="AA17" s="90"/>
      <c r="AB17" s="90"/>
      <c r="AC17" s="90"/>
      <c r="AD17" s="90"/>
      <c r="AE17" s="90"/>
      <c r="AF17" s="90"/>
      <c r="AG17" s="90"/>
      <c r="AH17" s="90"/>
      <c r="AI17" s="90"/>
      <c r="AJ17" s="90"/>
      <c r="AK17" s="90"/>
      <c r="AL17" s="90"/>
      <c r="AM17" s="90"/>
    </row>
    <row r="18" spans="1:39" s="89" customFormat="1" ht="17.100000000000001" customHeight="1">
      <c r="A18" s="103" t="s">
        <v>92</v>
      </c>
      <c r="B18" s="103"/>
      <c r="C18" s="103"/>
      <c r="D18" s="104" t="s">
        <v>73</v>
      </c>
      <c r="E18" s="238">
        <f>Summary!G29</f>
        <v>0</v>
      </c>
      <c r="F18" s="238"/>
      <c r="G18" s="103"/>
      <c r="H18" s="103"/>
      <c r="I18" s="186"/>
      <c r="J18" s="105"/>
      <c r="K18" s="108"/>
      <c r="L18" s="105"/>
      <c r="M18" s="189" t="s">
        <v>65</v>
      </c>
      <c r="N18" s="249">
        <f>SUM(E17:F19)</f>
        <v>0</v>
      </c>
      <c r="O18" s="249"/>
      <c r="P18" s="249"/>
      <c r="Q18" s="90"/>
      <c r="R18" s="90"/>
      <c r="S18" s="90"/>
      <c r="T18" s="90"/>
      <c r="U18" s="90"/>
      <c r="V18" s="90"/>
      <c r="W18" s="90"/>
      <c r="X18" s="90"/>
      <c r="Y18" s="90"/>
      <c r="Z18" s="90"/>
      <c r="AA18" s="90"/>
      <c r="AB18" s="90"/>
      <c r="AC18" s="90"/>
      <c r="AD18" s="90"/>
      <c r="AE18" s="90"/>
      <c r="AF18" s="90"/>
      <c r="AG18" s="90"/>
      <c r="AH18" s="90"/>
      <c r="AI18" s="90"/>
      <c r="AJ18" s="90"/>
      <c r="AK18" s="90"/>
      <c r="AL18" s="90"/>
      <c r="AM18" s="90"/>
    </row>
    <row r="19" spans="1:39" s="89" customFormat="1" ht="17.100000000000001" customHeight="1">
      <c r="A19" s="103" t="s">
        <v>93</v>
      </c>
      <c r="B19" s="103"/>
      <c r="C19" s="103"/>
      <c r="D19" s="104" t="s">
        <v>73</v>
      </c>
      <c r="E19" s="238">
        <f>'In-kind'!C37</f>
        <v>0</v>
      </c>
      <c r="F19" s="238"/>
      <c r="G19" s="103"/>
      <c r="H19" s="103"/>
      <c r="I19" s="186"/>
      <c r="J19" s="108"/>
      <c r="K19" s="186"/>
      <c r="L19" s="186"/>
      <c r="M19" s="187" t="s">
        <v>75</v>
      </c>
      <c r="N19" s="248">
        <f>IF(N17=0,0,N18/N17)</f>
        <v>0</v>
      </c>
      <c r="O19" s="248"/>
      <c r="P19" s="248"/>
      <c r="Q19" s="90"/>
      <c r="R19" s="90"/>
      <c r="S19" s="90"/>
      <c r="T19" s="90"/>
      <c r="U19" s="90"/>
      <c r="V19" s="90"/>
      <c r="W19" s="90"/>
      <c r="X19" s="90"/>
      <c r="Y19" s="90"/>
      <c r="Z19" s="90"/>
      <c r="AA19" s="90"/>
      <c r="AB19" s="90"/>
      <c r="AC19" s="90"/>
      <c r="AD19" s="90"/>
      <c r="AE19" s="90"/>
      <c r="AF19" s="90"/>
      <c r="AG19" s="90"/>
      <c r="AH19" s="90"/>
      <c r="AI19" s="90"/>
      <c r="AJ19" s="90"/>
      <c r="AK19" s="90"/>
      <c r="AL19" s="90"/>
      <c r="AM19" s="90"/>
    </row>
    <row r="20" spans="1:39" s="89" customFormat="1" ht="17.100000000000001" customHeight="1">
      <c r="A20" s="186" t="s">
        <v>94</v>
      </c>
      <c r="B20" s="103"/>
      <c r="C20" s="103"/>
      <c r="D20" s="190" t="s">
        <v>72</v>
      </c>
      <c r="E20" s="103"/>
      <c r="F20" s="103"/>
      <c r="G20" s="103"/>
      <c r="H20" s="103"/>
      <c r="I20" s="186"/>
      <c r="J20" s="188"/>
      <c r="K20" s="188"/>
      <c r="L20" s="188"/>
      <c r="M20" s="191" t="s">
        <v>76</v>
      </c>
      <c r="N20" s="248">
        <f>IF(N17+N18=0,0,N18/(N18+N17))</f>
        <v>0</v>
      </c>
      <c r="O20" s="248"/>
      <c r="P20" s="248"/>
      <c r="Q20" s="90"/>
      <c r="R20" s="90"/>
      <c r="S20" s="90"/>
      <c r="T20" s="90"/>
      <c r="U20" s="90"/>
      <c r="V20" s="90"/>
      <c r="W20" s="90"/>
      <c r="X20" s="90"/>
      <c r="Y20" s="90"/>
      <c r="Z20" s="90"/>
      <c r="AA20" s="90"/>
      <c r="AB20" s="90"/>
      <c r="AC20" s="90"/>
      <c r="AD20" s="90"/>
      <c r="AE20" s="90"/>
      <c r="AF20" s="90"/>
      <c r="AG20" s="90"/>
      <c r="AH20" s="90"/>
      <c r="AI20" s="90"/>
      <c r="AJ20" s="90"/>
      <c r="AK20" s="90"/>
      <c r="AL20" s="90"/>
      <c r="AM20" s="90"/>
    </row>
    <row r="21" spans="1:39" s="89" customFormat="1" ht="14.4">
      <c r="A21" s="186"/>
      <c r="B21" s="186"/>
      <c r="C21" s="192" t="s">
        <v>71</v>
      </c>
      <c r="D21" s="186"/>
      <c r="E21" s="186"/>
      <c r="F21" s="186"/>
      <c r="G21" s="103"/>
      <c r="H21" s="103"/>
      <c r="I21" s="186" t="s">
        <v>66</v>
      </c>
      <c r="J21" s="188"/>
      <c r="K21" s="188"/>
      <c r="L21" s="188"/>
      <c r="M21" s="188"/>
      <c r="N21" s="188"/>
      <c r="O21" s="188"/>
      <c r="P21" s="188"/>
      <c r="Q21" s="90"/>
      <c r="R21" s="90"/>
      <c r="S21" s="90"/>
      <c r="T21" s="90"/>
      <c r="U21" s="90"/>
      <c r="V21" s="90"/>
      <c r="W21" s="90"/>
      <c r="X21" s="90"/>
      <c r="Y21" s="90"/>
      <c r="Z21" s="90"/>
      <c r="AA21" s="90"/>
      <c r="AB21" s="90"/>
      <c r="AC21" s="90"/>
      <c r="AD21" s="90"/>
      <c r="AE21" s="90"/>
      <c r="AF21" s="90"/>
      <c r="AG21" s="90"/>
      <c r="AH21" s="90"/>
      <c r="AI21" s="90"/>
      <c r="AJ21" s="90"/>
      <c r="AK21" s="90"/>
      <c r="AL21" s="90"/>
      <c r="AM21" s="90"/>
    </row>
    <row r="22" spans="1:39" s="89" customFormat="1" ht="14.4">
      <c r="A22" s="186"/>
      <c r="B22" s="186"/>
      <c r="C22" s="148" t="s">
        <v>67</v>
      </c>
      <c r="D22" s="236"/>
      <c r="E22" s="236"/>
      <c r="F22" s="149"/>
      <c r="G22" s="103"/>
      <c r="H22" s="103"/>
      <c r="I22" s="239"/>
      <c r="J22" s="240"/>
      <c r="K22" s="240"/>
      <c r="L22" s="240"/>
      <c r="M22" s="240"/>
      <c r="N22" s="240"/>
      <c r="O22" s="240"/>
      <c r="P22" s="241"/>
      <c r="Q22" s="90"/>
      <c r="R22" s="90"/>
      <c r="S22" s="90"/>
      <c r="T22" s="90"/>
      <c r="U22" s="90"/>
      <c r="V22" s="90"/>
      <c r="W22" s="90"/>
      <c r="X22" s="90"/>
      <c r="Y22" s="90"/>
      <c r="Z22" s="90"/>
      <c r="AA22" s="90"/>
      <c r="AB22" s="90"/>
      <c r="AC22" s="90"/>
      <c r="AD22" s="90"/>
      <c r="AE22" s="90"/>
      <c r="AF22" s="90"/>
      <c r="AG22" s="90"/>
      <c r="AH22" s="90"/>
      <c r="AI22" s="90"/>
      <c r="AJ22" s="90"/>
      <c r="AK22" s="90"/>
      <c r="AL22" s="90"/>
      <c r="AM22" s="90"/>
    </row>
    <row r="23" spans="1:39" s="89" customFormat="1" ht="14.4">
      <c r="A23" s="193"/>
      <c r="B23" s="193"/>
      <c r="C23" s="150" t="s">
        <v>68</v>
      </c>
      <c r="D23" s="235"/>
      <c r="E23" s="235"/>
      <c r="F23" s="151"/>
      <c r="G23" s="193"/>
      <c r="H23" s="193"/>
      <c r="I23" s="242"/>
      <c r="J23" s="243"/>
      <c r="K23" s="243"/>
      <c r="L23" s="243"/>
      <c r="M23" s="243"/>
      <c r="N23" s="243"/>
      <c r="O23" s="243"/>
      <c r="P23" s="244"/>
      <c r="Q23" s="90"/>
      <c r="R23" s="90"/>
      <c r="S23" s="90"/>
      <c r="T23" s="90"/>
      <c r="U23" s="90"/>
      <c r="V23" s="90"/>
      <c r="W23" s="90"/>
      <c r="X23" s="90"/>
      <c r="Y23" s="90"/>
      <c r="Z23" s="90"/>
      <c r="AA23" s="90"/>
      <c r="AB23" s="90"/>
      <c r="AC23" s="90"/>
      <c r="AD23" s="90"/>
      <c r="AE23" s="90"/>
      <c r="AF23" s="90"/>
      <c r="AG23" s="90"/>
      <c r="AH23" s="90"/>
      <c r="AI23" s="90"/>
      <c r="AJ23" s="90"/>
      <c r="AK23" s="90"/>
      <c r="AL23" s="90"/>
      <c r="AM23" s="90"/>
    </row>
    <row r="24" spans="1:39" s="89" customFormat="1" ht="14.4">
      <c r="A24" s="186"/>
      <c r="B24" s="189"/>
      <c r="C24" s="152" t="s">
        <v>69</v>
      </c>
      <c r="D24" s="234"/>
      <c r="E24" s="234"/>
      <c r="F24" s="153"/>
      <c r="G24" s="194"/>
      <c r="H24" s="195"/>
      <c r="I24" s="242"/>
      <c r="J24" s="243"/>
      <c r="K24" s="243"/>
      <c r="L24" s="243"/>
      <c r="M24" s="243"/>
      <c r="N24" s="243"/>
      <c r="O24" s="243"/>
      <c r="P24" s="244"/>
      <c r="Q24" s="90"/>
      <c r="R24" s="90"/>
      <c r="S24" s="90"/>
      <c r="T24" s="90"/>
      <c r="U24" s="90"/>
      <c r="V24" s="90"/>
      <c r="W24" s="90"/>
      <c r="X24" s="90"/>
      <c r="Y24" s="90"/>
      <c r="Z24" s="90"/>
      <c r="AA24" s="90"/>
      <c r="AB24" s="90"/>
      <c r="AC24" s="90"/>
      <c r="AD24" s="90"/>
      <c r="AE24" s="90"/>
      <c r="AF24" s="90"/>
      <c r="AG24" s="90"/>
      <c r="AH24" s="90"/>
      <c r="AI24" s="90"/>
      <c r="AJ24" s="90"/>
      <c r="AK24" s="90"/>
      <c r="AL24" s="90"/>
      <c r="AM24" s="90"/>
    </row>
    <row r="25" spans="1:39" s="96" customFormat="1" ht="14.4">
      <c r="A25" s="196"/>
      <c r="B25" s="189"/>
      <c r="C25" s="154" t="s">
        <v>70</v>
      </c>
      <c r="D25" s="251"/>
      <c r="E25" s="251"/>
      <c r="F25" s="155"/>
      <c r="G25" s="106"/>
      <c r="H25" s="197"/>
      <c r="I25" s="245"/>
      <c r="J25" s="246"/>
      <c r="K25" s="246"/>
      <c r="L25" s="246"/>
      <c r="M25" s="246"/>
      <c r="N25" s="246"/>
      <c r="O25" s="246"/>
      <c r="P25" s="247"/>
      <c r="Q25" s="95"/>
      <c r="R25" s="95"/>
      <c r="S25" s="95"/>
      <c r="T25" s="95"/>
      <c r="U25" s="95"/>
      <c r="V25" s="95"/>
      <c r="W25" s="95"/>
      <c r="X25" s="95"/>
      <c r="Y25" s="95"/>
      <c r="Z25" s="95"/>
      <c r="AA25" s="95"/>
      <c r="AB25" s="95"/>
      <c r="AC25" s="95"/>
      <c r="AD25" s="95"/>
      <c r="AE25" s="95"/>
      <c r="AF25" s="95"/>
      <c r="AG25" s="95"/>
      <c r="AH25" s="95"/>
      <c r="AI25" s="95"/>
      <c r="AJ25" s="95"/>
      <c r="AK25" s="95"/>
      <c r="AL25" s="95"/>
      <c r="AM25" s="95"/>
    </row>
    <row r="26" spans="1:39" s="89" customFormat="1" ht="15" thickBot="1">
      <c r="A26" s="198"/>
      <c r="B26" s="199"/>
      <c r="C26" s="199"/>
      <c r="D26" s="200"/>
      <c r="E26" s="201"/>
      <c r="F26" s="201"/>
      <c r="G26" s="201"/>
      <c r="H26" s="201"/>
      <c r="I26" s="202"/>
      <c r="J26" s="202"/>
      <c r="K26" s="202"/>
      <c r="L26" s="202"/>
      <c r="M26" s="202"/>
      <c r="N26" s="202"/>
      <c r="O26" s="202"/>
      <c r="P26" s="202"/>
      <c r="Q26" s="90"/>
      <c r="R26" s="90"/>
      <c r="S26" s="90"/>
      <c r="T26" s="90"/>
      <c r="U26" s="90"/>
      <c r="V26" s="90"/>
      <c r="W26" s="90"/>
      <c r="X26" s="90"/>
      <c r="Y26" s="90"/>
      <c r="Z26" s="90"/>
      <c r="AA26" s="90"/>
      <c r="AB26" s="90"/>
      <c r="AC26" s="90"/>
      <c r="AD26" s="90"/>
      <c r="AE26" s="90"/>
      <c r="AF26" s="90"/>
      <c r="AG26" s="90"/>
      <c r="AH26" s="90"/>
      <c r="AI26" s="90"/>
      <c r="AJ26" s="90"/>
      <c r="AK26" s="90"/>
      <c r="AL26" s="90"/>
      <c r="AM26" s="90"/>
    </row>
    <row r="27" spans="1:39" s="89" customFormat="1" ht="15" thickTop="1">
      <c r="A27" s="103"/>
      <c r="B27" s="103"/>
      <c r="C27" s="103"/>
      <c r="D27" s="103"/>
      <c r="E27" s="103"/>
      <c r="F27" s="103"/>
      <c r="G27" s="103"/>
      <c r="H27" s="103"/>
      <c r="I27" s="103"/>
      <c r="J27" s="103"/>
      <c r="K27" s="103"/>
      <c r="L27" s="103"/>
      <c r="M27" s="103"/>
      <c r="N27" s="103"/>
      <c r="O27" s="103"/>
      <c r="P27" s="103"/>
      <c r="Q27" s="98"/>
      <c r="R27" s="97"/>
      <c r="S27" s="97"/>
      <c r="T27" s="97"/>
      <c r="U27" s="90"/>
      <c r="V27" s="90"/>
      <c r="W27" s="90"/>
      <c r="X27" s="90"/>
      <c r="Y27" s="90"/>
      <c r="Z27" s="90"/>
      <c r="AA27" s="90"/>
      <c r="AB27" s="90"/>
      <c r="AC27" s="90"/>
      <c r="AD27" s="90"/>
      <c r="AE27" s="90"/>
      <c r="AF27" s="90"/>
      <c r="AG27" s="90"/>
      <c r="AH27" s="90"/>
      <c r="AI27" s="90"/>
      <c r="AJ27" s="90"/>
      <c r="AK27" s="90"/>
      <c r="AL27" s="90"/>
      <c r="AM27" s="90"/>
    </row>
    <row r="28" spans="1:39" s="89" customFormat="1" ht="27.9" customHeight="1">
      <c r="A28" s="226" t="s">
        <v>74</v>
      </c>
      <c r="B28" s="226"/>
      <c r="C28" s="226"/>
      <c r="D28" s="226"/>
      <c r="E28" s="226"/>
      <c r="F28" s="226"/>
      <c r="G28" s="226"/>
      <c r="H28" s="226"/>
      <c r="I28" s="226"/>
      <c r="J28" s="226"/>
      <c r="K28" s="226"/>
      <c r="L28" s="226"/>
      <c r="M28" s="226"/>
      <c r="N28" s="226"/>
      <c r="O28" s="226"/>
      <c r="P28" s="226"/>
      <c r="Q28" s="99"/>
      <c r="R28" s="97"/>
      <c r="S28" s="97"/>
      <c r="T28" s="97"/>
      <c r="U28" s="90"/>
      <c r="V28" s="90"/>
      <c r="W28" s="90"/>
      <c r="X28" s="90"/>
      <c r="Y28" s="90"/>
      <c r="Z28" s="90"/>
      <c r="AA28" s="90"/>
      <c r="AB28" s="90"/>
      <c r="AC28" s="90"/>
      <c r="AD28" s="90"/>
      <c r="AE28" s="90"/>
      <c r="AF28" s="90"/>
      <c r="AG28" s="90"/>
      <c r="AH28" s="90"/>
      <c r="AI28" s="90"/>
      <c r="AJ28" s="90"/>
      <c r="AK28" s="90"/>
      <c r="AL28" s="90"/>
      <c r="AM28" s="90"/>
    </row>
    <row r="29" spans="1:39" s="89" customFormat="1" ht="12" customHeight="1">
      <c r="A29" s="103"/>
      <c r="B29" s="103"/>
      <c r="C29" s="103"/>
      <c r="D29" s="103"/>
      <c r="E29" s="103"/>
      <c r="F29" s="103"/>
      <c r="G29" s="103"/>
      <c r="H29" s="103"/>
      <c r="I29" s="103"/>
      <c r="J29" s="103"/>
      <c r="K29" s="103"/>
      <c r="L29" s="103"/>
      <c r="M29" s="103"/>
      <c r="N29" s="103"/>
      <c r="O29" s="103"/>
      <c r="P29" s="103"/>
      <c r="Q29" s="97"/>
      <c r="R29" s="97"/>
      <c r="S29" s="97"/>
      <c r="T29" s="97"/>
      <c r="U29" s="90"/>
      <c r="V29" s="90"/>
      <c r="W29" s="90"/>
      <c r="X29" s="90"/>
      <c r="Y29" s="90"/>
      <c r="Z29" s="90"/>
      <c r="AA29" s="90"/>
      <c r="AB29" s="90"/>
      <c r="AC29" s="90"/>
      <c r="AD29" s="90"/>
      <c r="AE29" s="90"/>
      <c r="AF29" s="90"/>
      <c r="AG29" s="90"/>
      <c r="AH29" s="90"/>
      <c r="AI29" s="90"/>
      <c r="AJ29" s="90"/>
      <c r="AK29" s="90"/>
      <c r="AL29" s="90"/>
      <c r="AM29" s="90"/>
    </row>
    <row r="30" spans="1:39" s="89" customFormat="1" ht="42" customHeight="1">
      <c r="A30" s="226" t="s">
        <v>90</v>
      </c>
      <c r="B30" s="226"/>
      <c r="C30" s="226"/>
      <c r="D30" s="226"/>
      <c r="E30" s="226"/>
      <c r="F30" s="226"/>
      <c r="G30" s="226"/>
      <c r="H30" s="226"/>
      <c r="I30" s="226"/>
      <c r="J30" s="226"/>
      <c r="K30" s="226"/>
      <c r="L30" s="226"/>
      <c r="M30" s="226"/>
      <c r="N30" s="226"/>
      <c r="O30" s="226"/>
      <c r="P30" s="226"/>
      <c r="Q30" s="97"/>
      <c r="R30" s="97"/>
      <c r="S30" s="97"/>
      <c r="T30" s="97"/>
      <c r="U30" s="90"/>
      <c r="V30" s="90"/>
      <c r="W30" s="90"/>
      <c r="X30" s="90"/>
      <c r="Y30" s="90"/>
      <c r="Z30" s="90"/>
      <c r="AA30" s="90"/>
      <c r="AB30" s="90"/>
      <c r="AC30" s="90"/>
      <c r="AD30" s="90"/>
      <c r="AE30" s="90"/>
      <c r="AF30" s="90"/>
      <c r="AG30" s="90"/>
      <c r="AH30" s="90"/>
      <c r="AI30" s="90"/>
      <c r="AJ30" s="90"/>
      <c r="AK30" s="90"/>
      <c r="AL30" s="90"/>
      <c r="AM30" s="90"/>
    </row>
    <row r="31" spans="1:39" s="89" customFormat="1" ht="16.5" customHeight="1">
      <c r="A31" s="103"/>
      <c r="B31" s="103"/>
      <c r="C31" s="103"/>
      <c r="D31" s="103"/>
      <c r="E31" s="103"/>
      <c r="F31" s="103"/>
      <c r="G31" s="103"/>
      <c r="H31" s="103"/>
      <c r="I31" s="103"/>
      <c r="J31" s="103"/>
      <c r="K31" s="103"/>
      <c r="L31" s="103"/>
      <c r="M31" s="103"/>
      <c r="N31" s="103"/>
      <c r="O31" s="103"/>
      <c r="P31" s="103"/>
      <c r="Q31" s="97"/>
      <c r="R31" s="97"/>
      <c r="S31" s="97"/>
      <c r="T31" s="97"/>
      <c r="U31" s="90"/>
      <c r="V31" s="90"/>
      <c r="W31" s="90"/>
      <c r="X31" s="90"/>
      <c r="Y31" s="90"/>
      <c r="Z31" s="90"/>
      <c r="AA31" s="90"/>
      <c r="AB31" s="90"/>
      <c r="AC31" s="90"/>
      <c r="AD31" s="90"/>
      <c r="AE31" s="90"/>
      <c r="AF31" s="90"/>
      <c r="AG31" s="90"/>
      <c r="AH31" s="90"/>
      <c r="AI31" s="90"/>
      <c r="AJ31" s="90"/>
      <c r="AK31" s="90"/>
      <c r="AL31" s="90"/>
      <c r="AM31" s="90"/>
    </row>
    <row r="32" spans="1:39" s="89" customFormat="1" ht="16.5" customHeight="1">
      <c r="A32" s="107"/>
      <c r="B32" s="107"/>
      <c r="C32" s="227" t="s">
        <v>95</v>
      </c>
      <c r="D32" s="227"/>
      <c r="E32" s="106"/>
      <c r="F32" s="227" t="s">
        <v>49</v>
      </c>
      <c r="G32" s="227"/>
      <c r="H32" s="106"/>
      <c r="I32" s="227" t="s">
        <v>37</v>
      </c>
      <c r="J32" s="227"/>
      <c r="K32" s="227"/>
      <c r="L32" s="106"/>
      <c r="M32" s="227" t="s">
        <v>36</v>
      </c>
      <c r="N32" s="227"/>
      <c r="O32" s="106"/>
      <c r="P32" s="131" t="s">
        <v>35</v>
      </c>
      <c r="Q32" s="97"/>
      <c r="R32" s="97"/>
      <c r="S32" s="97"/>
      <c r="T32" s="97"/>
      <c r="U32" s="90"/>
      <c r="V32" s="90"/>
      <c r="W32" s="90"/>
      <c r="X32" s="90"/>
      <c r="Y32" s="90"/>
      <c r="Z32" s="90"/>
      <c r="AA32" s="90"/>
      <c r="AB32" s="90"/>
      <c r="AC32" s="90"/>
      <c r="AD32" s="90"/>
      <c r="AE32" s="90"/>
      <c r="AF32" s="90"/>
      <c r="AG32" s="90"/>
      <c r="AH32" s="90"/>
      <c r="AI32" s="90"/>
      <c r="AJ32" s="90"/>
      <c r="AK32" s="90"/>
      <c r="AL32" s="90"/>
      <c r="AM32" s="90"/>
    </row>
    <row r="33" spans="1:39" s="89" customFormat="1" ht="22.5" customHeight="1">
      <c r="A33" s="270" t="s">
        <v>32</v>
      </c>
      <c r="B33" s="271"/>
      <c r="C33" s="231"/>
      <c r="D33" s="231"/>
      <c r="E33" s="108"/>
      <c r="F33" s="231"/>
      <c r="G33" s="231"/>
      <c r="H33" s="106"/>
      <c r="I33" s="231"/>
      <c r="J33" s="231"/>
      <c r="K33" s="231"/>
      <c r="L33" s="108"/>
      <c r="M33" s="231"/>
      <c r="N33" s="231"/>
      <c r="O33" s="108"/>
      <c r="P33" s="100"/>
      <c r="Q33" s="97"/>
      <c r="R33" s="97"/>
      <c r="S33" s="97"/>
      <c r="T33" s="97"/>
      <c r="U33" s="90"/>
      <c r="V33" s="90"/>
      <c r="W33" s="90"/>
      <c r="X33" s="90"/>
      <c r="Y33" s="90"/>
      <c r="Z33" s="90"/>
      <c r="AA33" s="90"/>
      <c r="AB33" s="90"/>
      <c r="AC33" s="90"/>
      <c r="AD33" s="90"/>
      <c r="AE33" s="90"/>
      <c r="AF33" s="90"/>
      <c r="AG33" s="90"/>
      <c r="AH33" s="90"/>
      <c r="AI33" s="90"/>
      <c r="AJ33" s="90"/>
      <c r="AK33" s="90"/>
      <c r="AL33" s="90"/>
      <c r="AM33" s="90"/>
    </row>
    <row r="34" spans="1:39" s="89" customFormat="1" ht="22.5" customHeight="1">
      <c r="A34" s="270" t="s">
        <v>32</v>
      </c>
      <c r="B34" s="271"/>
      <c r="C34" s="225"/>
      <c r="D34" s="225"/>
      <c r="E34" s="108"/>
      <c r="F34" s="225"/>
      <c r="G34" s="225"/>
      <c r="H34" s="106"/>
      <c r="I34" s="225"/>
      <c r="J34" s="225"/>
      <c r="K34" s="225"/>
      <c r="L34" s="108"/>
      <c r="M34" s="225"/>
      <c r="N34" s="225"/>
      <c r="O34" s="108"/>
      <c r="P34" s="100"/>
      <c r="Q34" s="90"/>
      <c r="R34" s="90"/>
      <c r="S34" s="90"/>
      <c r="T34" s="90"/>
      <c r="U34" s="90"/>
      <c r="V34" s="90"/>
      <c r="W34" s="90"/>
      <c r="X34" s="90"/>
      <c r="Y34" s="90"/>
      <c r="Z34" s="90"/>
      <c r="AA34" s="90"/>
      <c r="AB34" s="90"/>
      <c r="AC34" s="90"/>
      <c r="AD34" s="90"/>
      <c r="AE34" s="90"/>
      <c r="AF34" s="90"/>
      <c r="AG34" s="90"/>
      <c r="AH34" s="90"/>
      <c r="AI34" s="90"/>
      <c r="AJ34" s="90"/>
      <c r="AK34" s="90"/>
      <c r="AL34" s="90"/>
      <c r="AM34" s="90"/>
    </row>
    <row r="35" spans="1:39" s="89" customFormat="1" ht="22.5" customHeight="1">
      <c r="A35" s="270" t="s">
        <v>31</v>
      </c>
      <c r="B35" s="271"/>
      <c r="C35" s="225"/>
      <c r="D35" s="225"/>
      <c r="E35" s="108"/>
      <c r="F35" s="225"/>
      <c r="G35" s="225"/>
      <c r="H35" s="106"/>
      <c r="I35" s="225"/>
      <c r="J35" s="225"/>
      <c r="K35" s="225"/>
      <c r="L35" s="108"/>
      <c r="M35" s="225"/>
      <c r="N35" s="225"/>
      <c r="O35" s="108"/>
      <c r="P35" s="100"/>
      <c r="Q35" s="90"/>
      <c r="R35" s="90"/>
      <c r="S35" s="90"/>
      <c r="T35" s="90"/>
      <c r="U35" s="90"/>
      <c r="V35" s="90"/>
      <c r="W35" s="90"/>
      <c r="X35" s="90"/>
      <c r="Y35" s="90"/>
      <c r="Z35" s="90"/>
      <c r="AA35" s="90"/>
      <c r="AB35" s="90"/>
      <c r="AC35" s="90"/>
      <c r="AD35" s="90"/>
      <c r="AE35" s="90"/>
      <c r="AF35" s="90"/>
      <c r="AG35" s="90"/>
      <c r="AH35" s="90"/>
      <c r="AI35" s="90"/>
      <c r="AJ35" s="90"/>
      <c r="AK35" s="90"/>
      <c r="AL35" s="90"/>
      <c r="AM35" s="90"/>
    </row>
    <row r="36" spans="1:39" s="89" customFormat="1" ht="22.5" customHeight="1">
      <c r="A36" s="270" t="s">
        <v>33</v>
      </c>
      <c r="B36" s="271"/>
      <c r="C36" s="225"/>
      <c r="D36" s="225"/>
      <c r="E36" s="108"/>
      <c r="F36" s="225"/>
      <c r="G36" s="225"/>
      <c r="H36" s="106"/>
      <c r="I36" s="225"/>
      <c r="J36" s="225"/>
      <c r="K36" s="225"/>
      <c r="L36" s="108"/>
      <c r="M36" s="225"/>
      <c r="N36" s="225"/>
      <c r="O36" s="108"/>
      <c r="P36" s="100"/>
      <c r="Q36" s="90"/>
      <c r="R36" s="90"/>
      <c r="S36" s="90"/>
      <c r="T36" s="90"/>
      <c r="U36" s="90"/>
      <c r="V36" s="90"/>
      <c r="W36" s="90"/>
      <c r="X36" s="90"/>
      <c r="Y36" s="90"/>
      <c r="Z36" s="90"/>
      <c r="AA36" s="90"/>
      <c r="AB36" s="90"/>
      <c r="AC36" s="90"/>
      <c r="AD36" s="90"/>
      <c r="AE36" s="90"/>
      <c r="AF36" s="90"/>
      <c r="AG36" s="90"/>
      <c r="AH36" s="90"/>
      <c r="AI36" s="90"/>
      <c r="AJ36" s="90"/>
      <c r="AK36" s="90"/>
      <c r="AL36" s="90"/>
      <c r="AM36" s="90"/>
    </row>
    <row r="37" spans="1:39" s="89" customFormat="1" ht="22.5" customHeight="1">
      <c r="A37" s="270" t="s">
        <v>34</v>
      </c>
      <c r="B37" s="271"/>
      <c r="C37" s="225"/>
      <c r="D37" s="225"/>
      <c r="E37" s="108"/>
      <c r="F37" s="225"/>
      <c r="G37" s="225"/>
      <c r="H37" s="106"/>
      <c r="I37" s="225"/>
      <c r="J37" s="225"/>
      <c r="K37" s="225"/>
      <c r="L37" s="108"/>
      <c r="M37" s="225"/>
      <c r="N37" s="225"/>
      <c r="O37" s="108"/>
      <c r="P37" s="100"/>
      <c r="Q37" s="90"/>
      <c r="R37" s="90"/>
      <c r="S37" s="90"/>
      <c r="T37" s="90"/>
      <c r="U37" s="90"/>
      <c r="V37" s="90"/>
      <c r="W37" s="90"/>
      <c r="X37" s="90"/>
      <c r="Y37" s="90"/>
      <c r="Z37" s="90"/>
      <c r="AA37" s="90"/>
      <c r="AB37" s="90"/>
      <c r="AC37" s="90"/>
      <c r="AD37" s="90"/>
      <c r="AE37" s="90"/>
      <c r="AF37" s="90"/>
      <c r="AG37" s="90"/>
      <c r="AH37" s="90"/>
      <c r="AI37" s="90"/>
      <c r="AJ37" s="90"/>
      <c r="AK37" s="90"/>
      <c r="AL37" s="90"/>
      <c r="AM37" s="90"/>
    </row>
    <row r="38" spans="1:39" s="89" customFormat="1" ht="34.200000000000003" customHeight="1">
      <c r="A38" s="272" t="s">
        <v>118</v>
      </c>
      <c r="B38" s="273" t="s">
        <v>123</v>
      </c>
      <c r="C38" s="224"/>
      <c r="D38" s="224"/>
      <c r="E38" s="108"/>
      <c r="F38" s="224"/>
      <c r="G38" s="224"/>
      <c r="H38" s="106"/>
      <c r="I38" s="224"/>
      <c r="J38" s="224"/>
      <c r="K38" s="224"/>
      <c r="L38" s="108"/>
      <c r="M38" s="224"/>
      <c r="N38" s="224"/>
      <c r="O38" s="108"/>
      <c r="P38" s="100"/>
      <c r="Q38" s="90"/>
      <c r="R38" s="90"/>
      <c r="S38" s="90"/>
      <c r="T38" s="90"/>
      <c r="U38" s="90"/>
      <c r="V38" s="90"/>
      <c r="W38" s="90"/>
      <c r="X38" s="90"/>
      <c r="Y38" s="90"/>
      <c r="Z38" s="90"/>
      <c r="AA38" s="90"/>
      <c r="AB38" s="90"/>
      <c r="AC38" s="90"/>
      <c r="AD38" s="90"/>
      <c r="AE38" s="90"/>
      <c r="AF38" s="90"/>
      <c r="AG38" s="90"/>
      <c r="AH38" s="90"/>
      <c r="AI38" s="90"/>
      <c r="AJ38" s="90"/>
      <c r="AK38" s="90"/>
      <c r="AL38" s="90"/>
      <c r="AM38" s="90"/>
    </row>
    <row r="39" spans="1:39" s="89" customFormat="1" ht="34.200000000000003" customHeight="1">
      <c r="A39" s="272" t="s">
        <v>119</v>
      </c>
      <c r="B39" s="273" t="s">
        <v>124</v>
      </c>
      <c r="C39" s="224"/>
      <c r="D39" s="224"/>
      <c r="E39" s="108"/>
      <c r="F39" s="224"/>
      <c r="G39" s="224"/>
      <c r="H39" s="106"/>
      <c r="I39" s="224"/>
      <c r="J39" s="224"/>
      <c r="K39" s="224"/>
      <c r="L39" s="108"/>
      <c r="M39" s="224"/>
      <c r="N39" s="224"/>
      <c r="O39" s="108"/>
      <c r="P39" s="100"/>
      <c r="Q39" s="90"/>
      <c r="R39" s="90"/>
      <c r="S39" s="90"/>
      <c r="T39" s="90"/>
      <c r="U39" s="90"/>
      <c r="V39" s="90"/>
      <c r="W39" s="90"/>
      <c r="X39" s="90"/>
      <c r="Y39" s="90"/>
      <c r="Z39" s="90"/>
      <c r="AA39" s="90"/>
      <c r="AB39" s="90"/>
      <c r="AC39" s="90"/>
      <c r="AD39" s="90"/>
      <c r="AE39" s="90"/>
      <c r="AF39" s="90"/>
      <c r="AG39" s="90"/>
      <c r="AH39" s="90"/>
      <c r="AI39" s="90"/>
      <c r="AJ39" s="90"/>
      <c r="AK39" s="90"/>
      <c r="AL39" s="90"/>
      <c r="AM39" s="90"/>
    </row>
    <row r="40" spans="1:39" s="89" customFormat="1" ht="27" customHeight="1">
      <c r="A40" s="272" t="s">
        <v>120</v>
      </c>
      <c r="B40" s="273" t="s">
        <v>121</v>
      </c>
      <c r="C40" s="225"/>
      <c r="D40" s="225"/>
      <c r="E40" s="105"/>
      <c r="F40" s="225"/>
      <c r="G40" s="225"/>
      <c r="H40" s="105"/>
      <c r="I40" s="225"/>
      <c r="J40" s="225"/>
      <c r="K40" s="225"/>
      <c r="L40" s="105"/>
      <c r="M40" s="225"/>
      <c r="N40" s="225"/>
      <c r="O40" s="108"/>
      <c r="P40" s="100"/>
      <c r="Q40" s="90"/>
      <c r="R40" s="90"/>
      <c r="S40" s="90"/>
      <c r="T40" s="90"/>
      <c r="U40" s="90"/>
      <c r="V40" s="90"/>
      <c r="W40" s="90"/>
      <c r="X40" s="90"/>
      <c r="Y40" s="90"/>
      <c r="Z40" s="90"/>
      <c r="AA40" s="90"/>
      <c r="AB40" s="90"/>
      <c r="AC40" s="90"/>
      <c r="AD40" s="90"/>
      <c r="AE40" s="90"/>
      <c r="AF40" s="90"/>
      <c r="AG40" s="90"/>
      <c r="AH40" s="90"/>
      <c r="AI40" s="90"/>
      <c r="AJ40" s="90"/>
      <c r="AK40" s="90"/>
      <c r="AL40" s="90"/>
      <c r="AM40" s="90"/>
    </row>
    <row r="41" spans="1:39">
      <c r="A41" s="109" t="s">
        <v>45</v>
      </c>
      <c r="B41" s="109"/>
      <c r="C41" s="109"/>
      <c r="D41" s="109"/>
      <c r="E41" s="109"/>
      <c r="F41" s="109"/>
      <c r="G41" s="109"/>
      <c r="H41" s="109"/>
      <c r="I41" s="109"/>
      <c r="J41" s="109"/>
      <c r="K41" s="109"/>
      <c r="L41" s="109"/>
      <c r="M41" s="109"/>
      <c r="N41" s="109"/>
      <c r="O41" s="109"/>
      <c r="P41" s="110" t="s">
        <v>122</v>
      </c>
    </row>
    <row r="42" spans="1:39">
      <c r="A42" s="203"/>
      <c r="B42" s="203"/>
      <c r="C42" s="203"/>
      <c r="D42" s="203"/>
      <c r="E42" s="203"/>
      <c r="F42" s="203"/>
      <c r="G42" s="203"/>
      <c r="H42" s="203"/>
      <c r="I42" s="203"/>
      <c r="J42" s="203"/>
      <c r="K42" s="203"/>
      <c r="L42" s="203"/>
      <c r="M42" s="203"/>
      <c r="N42" s="203"/>
      <c r="O42" s="203"/>
      <c r="P42" s="203"/>
    </row>
    <row r="43" spans="1:39">
      <c r="A43" s="28"/>
      <c r="B43" s="28"/>
      <c r="C43" s="28"/>
      <c r="D43" s="28"/>
      <c r="E43" s="28"/>
      <c r="F43" s="28"/>
      <c r="G43" s="28"/>
      <c r="H43" s="28"/>
      <c r="I43" s="28"/>
      <c r="J43" s="28"/>
      <c r="K43" s="28"/>
      <c r="L43" s="28"/>
      <c r="M43" s="28"/>
      <c r="N43" s="28"/>
      <c r="O43" s="28"/>
      <c r="P43" s="28"/>
    </row>
    <row r="44" spans="1:39">
      <c r="A44" s="28"/>
      <c r="B44" s="28"/>
      <c r="C44" s="28"/>
      <c r="D44" s="28"/>
      <c r="E44" s="28"/>
      <c r="F44" s="28"/>
      <c r="G44" s="28"/>
      <c r="H44" s="28"/>
      <c r="I44" s="28"/>
      <c r="J44" s="28"/>
      <c r="K44" s="28"/>
      <c r="L44" s="28"/>
      <c r="M44" s="28"/>
      <c r="N44" s="28"/>
      <c r="O44" s="28"/>
      <c r="P44" s="28"/>
    </row>
    <row r="45" spans="1:39">
      <c r="A45" s="28"/>
      <c r="B45" s="28"/>
      <c r="C45" s="28"/>
      <c r="D45" s="28"/>
      <c r="E45" s="28"/>
      <c r="F45" s="28"/>
      <c r="G45" s="28"/>
      <c r="H45" s="28"/>
      <c r="I45" s="28"/>
      <c r="J45" s="28"/>
      <c r="K45" s="28"/>
      <c r="L45" s="28"/>
      <c r="M45" s="28"/>
      <c r="N45" s="28"/>
      <c r="O45" s="28"/>
      <c r="P45" s="28"/>
    </row>
    <row r="46" spans="1:39">
      <c r="A46" s="28"/>
      <c r="B46" s="28"/>
      <c r="C46" s="28"/>
      <c r="D46" s="28"/>
      <c r="E46" s="28"/>
      <c r="F46" s="28"/>
      <c r="G46" s="28"/>
      <c r="H46" s="28"/>
      <c r="I46" s="28"/>
      <c r="J46" s="28"/>
      <c r="K46" s="28"/>
      <c r="L46" s="28"/>
      <c r="M46" s="28"/>
      <c r="N46" s="28"/>
      <c r="O46" s="28"/>
      <c r="P46" s="28"/>
    </row>
    <row r="47" spans="1:39">
      <c r="A47" s="28"/>
      <c r="B47" s="28"/>
      <c r="C47" s="28"/>
      <c r="D47" s="28"/>
      <c r="E47" s="28"/>
      <c r="F47" s="28"/>
      <c r="G47" s="28"/>
      <c r="H47" s="28"/>
      <c r="I47" s="28"/>
      <c r="J47" s="28"/>
      <c r="K47" s="28"/>
      <c r="L47" s="28"/>
      <c r="M47" s="28"/>
      <c r="N47" s="28"/>
      <c r="O47" s="28"/>
      <c r="P47" s="28"/>
    </row>
    <row r="48" spans="1:39">
      <c r="A48" s="28"/>
      <c r="B48" s="28"/>
      <c r="C48" s="28"/>
      <c r="D48" s="28"/>
      <c r="E48" s="28"/>
      <c r="F48" s="28"/>
      <c r="G48" s="28"/>
      <c r="H48" s="28"/>
      <c r="I48" s="28"/>
      <c r="J48" s="28"/>
      <c r="K48" s="28"/>
      <c r="L48" s="28"/>
      <c r="M48" s="28"/>
      <c r="N48" s="28"/>
      <c r="O48" s="28"/>
      <c r="P48" s="28"/>
    </row>
    <row r="49" spans="1:16">
      <c r="A49" s="28"/>
      <c r="B49" s="28"/>
      <c r="C49" s="28"/>
      <c r="D49" s="28"/>
      <c r="E49" s="28"/>
      <c r="F49" s="28"/>
      <c r="G49" s="28"/>
      <c r="H49" s="28"/>
      <c r="I49" s="28"/>
      <c r="J49" s="28"/>
      <c r="K49" s="28"/>
      <c r="L49" s="28"/>
      <c r="M49" s="28"/>
      <c r="N49" s="28"/>
      <c r="O49" s="28"/>
      <c r="P49" s="28"/>
    </row>
    <row r="50" spans="1:16">
      <c r="A50" s="28"/>
      <c r="B50" s="28"/>
      <c r="C50" s="28"/>
      <c r="D50" s="28"/>
      <c r="E50" s="28"/>
      <c r="F50" s="28"/>
      <c r="G50" s="28"/>
      <c r="H50" s="28"/>
      <c r="I50" s="28"/>
      <c r="J50" s="28"/>
      <c r="K50" s="28"/>
      <c r="L50" s="28"/>
      <c r="M50" s="28"/>
      <c r="N50" s="28"/>
      <c r="O50" s="28"/>
      <c r="P50" s="28"/>
    </row>
    <row r="51" spans="1:16">
      <c r="A51" s="28"/>
      <c r="B51" s="28"/>
      <c r="C51" s="28"/>
      <c r="D51" s="28"/>
      <c r="E51" s="28"/>
      <c r="F51" s="28"/>
      <c r="G51" s="28"/>
      <c r="H51" s="28"/>
      <c r="I51" s="28"/>
      <c r="J51" s="28"/>
      <c r="K51" s="28"/>
      <c r="L51" s="28"/>
      <c r="M51" s="28"/>
      <c r="N51" s="28"/>
      <c r="O51" s="28"/>
      <c r="P51" s="28"/>
    </row>
    <row r="52" spans="1:16">
      <c r="A52" s="28"/>
      <c r="B52" s="28"/>
      <c r="C52" s="28"/>
      <c r="D52" s="28"/>
      <c r="E52" s="28"/>
      <c r="F52" s="28"/>
      <c r="G52" s="28"/>
      <c r="H52" s="28"/>
      <c r="I52" s="28"/>
      <c r="J52" s="28"/>
      <c r="K52" s="28"/>
      <c r="L52" s="28"/>
      <c r="M52" s="28"/>
      <c r="N52" s="28"/>
      <c r="O52" s="28"/>
      <c r="P52" s="28"/>
    </row>
    <row r="53" spans="1:16">
      <c r="A53" s="28"/>
      <c r="B53" s="28"/>
      <c r="C53" s="28"/>
      <c r="D53" s="28"/>
      <c r="E53" s="28"/>
      <c r="F53" s="28"/>
      <c r="G53" s="28"/>
      <c r="H53" s="28"/>
      <c r="I53" s="28"/>
      <c r="J53" s="28"/>
      <c r="K53" s="28"/>
      <c r="L53" s="28"/>
      <c r="M53" s="28"/>
      <c r="N53" s="28"/>
      <c r="O53" s="28"/>
      <c r="P53" s="28"/>
    </row>
    <row r="54" spans="1:16">
      <c r="A54" s="28"/>
      <c r="B54" s="28"/>
      <c r="C54" s="28"/>
      <c r="D54" s="28"/>
      <c r="E54" s="28"/>
      <c r="F54" s="28"/>
      <c r="G54" s="28"/>
      <c r="H54" s="28"/>
      <c r="I54" s="28"/>
      <c r="J54" s="28"/>
      <c r="K54" s="28"/>
      <c r="L54" s="28"/>
      <c r="M54" s="28"/>
      <c r="N54" s="28"/>
      <c r="O54" s="28"/>
      <c r="P54" s="28"/>
    </row>
    <row r="55" spans="1:16">
      <c r="A55" s="28"/>
      <c r="B55" s="28"/>
      <c r="C55" s="28"/>
      <c r="D55" s="28"/>
      <c r="E55" s="28"/>
      <c r="F55" s="28"/>
      <c r="G55" s="28"/>
      <c r="H55" s="28"/>
      <c r="I55" s="28"/>
      <c r="J55" s="28"/>
      <c r="K55" s="28"/>
      <c r="L55" s="28"/>
      <c r="M55" s="28"/>
      <c r="N55" s="28"/>
      <c r="O55" s="28"/>
      <c r="P55" s="28"/>
    </row>
    <row r="56" spans="1:16">
      <c r="A56" s="28"/>
      <c r="B56" s="28"/>
      <c r="C56" s="28"/>
      <c r="D56" s="28"/>
      <c r="E56" s="28"/>
      <c r="F56" s="28"/>
      <c r="G56" s="28"/>
      <c r="H56" s="28"/>
      <c r="I56" s="28"/>
      <c r="J56" s="28"/>
      <c r="K56" s="28"/>
      <c r="L56" s="28"/>
      <c r="M56" s="28"/>
      <c r="N56" s="28"/>
      <c r="O56" s="28"/>
      <c r="P56" s="28"/>
    </row>
    <row r="57" spans="1:16">
      <c r="A57" s="28"/>
      <c r="B57" s="28"/>
      <c r="C57" s="28"/>
      <c r="D57" s="28"/>
      <c r="E57" s="28"/>
      <c r="F57" s="28"/>
      <c r="G57" s="28"/>
      <c r="H57" s="28"/>
      <c r="I57" s="28"/>
      <c r="J57" s="28"/>
      <c r="K57" s="28"/>
      <c r="L57" s="28"/>
      <c r="M57" s="28"/>
      <c r="N57" s="28"/>
      <c r="O57" s="28"/>
      <c r="P57" s="28"/>
    </row>
    <row r="58" spans="1:16">
      <c r="A58" s="28"/>
      <c r="B58" s="28"/>
      <c r="C58" s="28"/>
      <c r="D58" s="28"/>
      <c r="E58" s="28"/>
      <c r="F58" s="28"/>
      <c r="G58" s="28"/>
      <c r="H58" s="28"/>
      <c r="I58" s="28"/>
      <c r="J58" s="28"/>
      <c r="K58" s="28"/>
      <c r="L58" s="28"/>
      <c r="M58" s="28"/>
      <c r="N58" s="28"/>
      <c r="O58" s="28"/>
      <c r="P58" s="28"/>
    </row>
    <row r="59" spans="1:16">
      <c r="A59" s="28"/>
      <c r="B59" s="28"/>
      <c r="C59" s="28"/>
      <c r="D59" s="28"/>
      <c r="E59" s="28"/>
      <c r="F59" s="28"/>
      <c r="G59" s="28"/>
      <c r="H59" s="28"/>
      <c r="I59" s="28"/>
      <c r="J59" s="28"/>
      <c r="K59" s="28"/>
      <c r="L59" s="28"/>
      <c r="M59" s="28"/>
      <c r="N59" s="28"/>
      <c r="O59" s="28"/>
      <c r="P59" s="28"/>
    </row>
    <row r="60" spans="1:16">
      <c r="A60" s="28"/>
      <c r="B60" s="28"/>
      <c r="C60" s="28"/>
      <c r="D60" s="28"/>
      <c r="E60" s="28"/>
      <c r="F60" s="28"/>
      <c r="G60" s="28"/>
      <c r="H60" s="28"/>
      <c r="I60" s="28"/>
      <c r="J60" s="28"/>
      <c r="K60" s="28"/>
      <c r="L60" s="28"/>
      <c r="M60" s="28"/>
      <c r="N60" s="28"/>
      <c r="O60" s="28"/>
      <c r="P60" s="28"/>
    </row>
    <row r="61" spans="1:16">
      <c r="A61" s="28"/>
      <c r="B61" s="28"/>
      <c r="C61" s="28"/>
      <c r="D61" s="28"/>
      <c r="E61" s="28"/>
      <c r="F61" s="28"/>
      <c r="G61" s="28"/>
      <c r="H61" s="28"/>
      <c r="I61" s="28"/>
      <c r="J61" s="28"/>
      <c r="K61" s="28"/>
      <c r="L61" s="28"/>
      <c r="M61" s="28"/>
      <c r="N61" s="28"/>
      <c r="O61" s="28"/>
      <c r="P61" s="28"/>
    </row>
    <row r="62" spans="1:16">
      <c r="A62" s="28"/>
      <c r="B62" s="28"/>
      <c r="C62" s="28"/>
      <c r="D62" s="28"/>
      <c r="E62" s="28"/>
      <c r="F62" s="28"/>
      <c r="G62" s="28"/>
      <c r="H62" s="28"/>
      <c r="I62" s="28"/>
      <c r="J62" s="28"/>
      <c r="K62" s="28"/>
      <c r="L62" s="28"/>
      <c r="M62" s="28"/>
      <c r="N62" s="28"/>
      <c r="O62" s="28"/>
      <c r="P62" s="28"/>
    </row>
    <row r="63" spans="1:16">
      <c r="A63" s="28"/>
      <c r="B63" s="28"/>
      <c r="C63" s="28"/>
      <c r="D63" s="28"/>
      <c r="E63" s="28"/>
      <c r="F63" s="28"/>
      <c r="G63" s="28"/>
      <c r="H63" s="28"/>
      <c r="I63" s="28"/>
      <c r="J63" s="28"/>
      <c r="K63" s="28"/>
      <c r="L63" s="28"/>
      <c r="M63" s="28"/>
      <c r="N63" s="28"/>
      <c r="O63" s="28"/>
      <c r="P63" s="28"/>
    </row>
    <row r="64" spans="1:16">
      <c r="A64" s="28"/>
      <c r="B64" s="28"/>
      <c r="C64" s="28"/>
      <c r="D64" s="28"/>
      <c r="E64" s="28"/>
      <c r="F64" s="28"/>
      <c r="G64" s="28"/>
      <c r="H64" s="28"/>
      <c r="I64" s="28"/>
      <c r="J64" s="28"/>
      <c r="K64" s="28"/>
      <c r="L64" s="28"/>
      <c r="M64" s="28"/>
      <c r="N64" s="28"/>
      <c r="O64" s="28"/>
      <c r="P64" s="28"/>
    </row>
  </sheetData>
  <sheetProtection selectLockedCells="1"/>
  <mergeCells count="55">
    <mergeCell ref="C15:D15"/>
    <mergeCell ref="F15:G15"/>
    <mergeCell ref="N15:P15"/>
    <mergeCell ref="D24:E24"/>
    <mergeCell ref="D23:E23"/>
    <mergeCell ref="D22:E22"/>
    <mergeCell ref="E17:F17"/>
    <mergeCell ref="E18:F18"/>
    <mergeCell ref="I22:P25"/>
    <mergeCell ref="N19:P19"/>
    <mergeCell ref="N20:P20"/>
    <mergeCell ref="N18:P18"/>
    <mergeCell ref="N17:P17"/>
    <mergeCell ref="E19:F19"/>
    <mergeCell ref="D25:E25"/>
    <mergeCell ref="C40:D40"/>
    <mergeCell ref="F40:G40"/>
    <mergeCell ref="I40:K40"/>
    <mergeCell ref="M33:N33"/>
    <mergeCell ref="M34:N34"/>
    <mergeCell ref="M35:N35"/>
    <mergeCell ref="M36:N36"/>
    <mergeCell ref="M37:N37"/>
    <mergeCell ref="M40:N40"/>
    <mergeCell ref="C34:D34"/>
    <mergeCell ref="F34:G34"/>
    <mergeCell ref="I34:K34"/>
    <mergeCell ref="F33:G33"/>
    <mergeCell ref="I33:K33"/>
    <mergeCell ref="C33:D33"/>
    <mergeCell ref="C36:D36"/>
    <mergeCell ref="B5:D5"/>
    <mergeCell ref="H5:J5"/>
    <mergeCell ref="I11:K11"/>
    <mergeCell ref="A7:P7"/>
    <mergeCell ref="B13:P13"/>
    <mergeCell ref="B9:F9"/>
    <mergeCell ref="I9:K9"/>
    <mergeCell ref="N9:P9"/>
    <mergeCell ref="N11:P11"/>
    <mergeCell ref="B11:F11"/>
    <mergeCell ref="C37:D37"/>
    <mergeCell ref="A28:P28"/>
    <mergeCell ref="A30:P30"/>
    <mergeCell ref="I36:K36"/>
    <mergeCell ref="I37:K37"/>
    <mergeCell ref="F36:G36"/>
    <mergeCell ref="F37:G37"/>
    <mergeCell ref="I32:K32"/>
    <mergeCell ref="I35:K35"/>
    <mergeCell ref="C32:D32"/>
    <mergeCell ref="F35:G35"/>
    <mergeCell ref="M32:N32"/>
    <mergeCell ref="F32:G32"/>
    <mergeCell ref="C35:D35"/>
  </mergeCells>
  <phoneticPr fontId="17" type="noConversion"/>
  <printOptions horizontalCentered="1" verticalCentered="1"/>
  <pageMargins left="0.25" right="0.25" top="0.25" bottom="0.25" header="0" footer="0"/>
  <pageSetup scale="8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80" r:id="rId4" name="Check Box 8">
              <controlPr defaultSize="0" autoFill="0" autoLine="0" autoPict="0">
                <anchor moveWithCells="1">
                  <from>
                    <xdr:col>10</xdr:col>
                    <xdr:colOff>0</xdr:colOff>
                    <xdr:row>16</xdr:row>
                    <xdr:rowOff>144780</xdr:rowOff>
                  </from>
                  <to>
                    <xdr:col>10</xdr:col>
                    <xdr:colOff>381000</xdr:colOff>
                    <xdr:row>17</xdr:row>
                    <xdr:rowOff>182880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579120</xdr:colOff>
                    <xdr:row>20</xdr:row>
                    <xdr:rowOff>0</xdr:rowOff>
                  </from>
                  <to>
                    <xdr:col>2</xdr:col>
                    <xdr:colOff>182880</xdr:colOff>
                    <xdr:row>21</xdr:row>
                    <xdr:rowOff>144780</xdr:rowOff>
                  </to>
                </anchor>
              </controlPr>
            </control>
          </mc:Choice>
        </mc:AlternateContent>
        <mc:AlternateContent xmlns:mc="http://schemas.openxmlformats.org/markup-compatibility/2006">
          <mc:Choice Requires="x14">
            <control shapeId="3083" r:id="rId6" name="Check Box 11">
              <controlPr defaultSize="0" autoFill="0" autoLine="0" autoPict="0">
                <anchor moveWithCells="1">
                  <from>
                    <xdr:col>12</xdr:col>
                    <xdr:colOff>0</xdr:colOff>
                    <xdr:row>16</xdr:row>
                    <xdr:rowOff>144780</xdr:rowOff>
                  </from>
                  <to>
                    <xdr:col>12</xdr:col>
                    <xdr:colOff>419100</xdr:colOff>
                    <xdr:row>17</xdr:row>
                    <xdr:rowOff>182880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from>
                    <xdr:col>1</xdr:col>
                    <xdr:colOff>579120</xdr:colOff>
                    <xdr:row>15</xdr:row>
                    <xdr:rowOff>144780</xdr:rowOff>
                  </from>
                  <to>
                    <xdr:col>2</xdr:col>
                    <xdr:colOff>182880</xdr:colOff>
                    <xdr:row>16</xdr:row>
                    <xdr:rowOff>144780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1</xdr:col>
                    <xdr:colOff>617220</xdr:colOff>
                    <xdr:row>15</xdr:row>
                    <xdr:rowOff>160020</xdr:rowOff>
                  </from>
                  <to>
                    <xdr:col>2</xdr:col>
                    <xdr:colOff>739140</xdr:colOff>
                    <xdr:row>16</xdr:row>
                    <xdr:rowOff>198120</xdr:rowOff>
                  </to>
                </anchor>
              </controlPr>
            </control>
          </mc:Choice>
        </mc:AlternateContent>
        <mc:AlternateContent xmlns:mc="http://schemas.openxmlformats.org/markup-compatibility/2006">
          <mc:Choice Requires="x14">
            <control shapeId="3092" r:id="rId9" name="Check Box 20">
              <controlPr defaultSize="0" autoFill="0" autoLine="0" autoPict="0">
                <anchor moveWithCells="1">
                  <from>
                    <xdr:col>1</xdr:col>
                    <xdr:colOff>617220</xdr:colOff>
                    <xdr:row>18</xdr:row>
                    <xdr:rowOff>198120</xdr:rowOff>
                  </from>
                  <to>
                    <xdr:col>2</xdr:col>
                    <xdr:colOff>739140</xdr:colOff>
                    <xdr:row>19</xdr:row>
                    <xdr:rowOff>198120</xdr:rowOff>
                  </to>
                </anchor>
              </controlPr>
            </control>
          </mc:Choice>
        </mc:AlternateContent>
        <mc:AlternateContent xmlns:mc="http://schemas.openxmlformats.org/markup-compatibility/2006">
          <mc:Choice Requires="x14">
            <control shapeId="3073" r:id="rId10" name="Check Box 1">
              <controlPr defaultSize="0" autoFill="0" autoLine="0" autoPict="0">
                <anchor moveWithCells="1">
                  <from>
                    <xdr:col>1</xdr:col>
                    <xdr:colOff>579120</xdr:colOff>
                    <xdr:row>17</xdr:row>
                    <xdr:rowOff>144780</xdr:rowOff>
                  </from>
                  <to>
                    <xdr:col>2</xdr:col>
                    <xdr:colOff>182880</xdr:colOff>
                    <xdr:row>18</xdr:row>
                    <xdr:rowOff>152400</xdr:rowOff>
                  </to>
                </anchor>
              </controlPr>
            </control>
          </mc:Choice>
        </mc:AlternateContent>
        <mc:AlternateContent xmlns:mc="http://schemas.openxmlformats.org/markup-compatibility/2006">
          <mc:Choice Requires="x14">
            <control shapeId="3094" r:id="rId11" name="Check Box 22">
              <controlPr defaultSize="0" autoFill="0" autoLine="0" autoPict="0">
                <anchor moveWithCells="1">
                  <from>
                    <xdr:col>1</xdr:col>
                    <xdr:colOff>579120</xdr:colOff>
                    <xdr:row>18</xdr:row>
                    <xdr:rowOff>0</xdr:rowOff>
                  </from>
                  <to>
                    <xdr:col>2</xdr:col>
                    <xdr:colOff>182880</xdr:colOff>
                    <xdr:row>19</xdr:row>
                    <xdr:rowOff>7620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1</xdr:col>
                    <xdr:colOff>617220</xdr:colOff>
                    <xdr:row>16</xdr:row>
                    <xdr:rowOff>198120</xdr:rowOff>
                  </from>
                  <to>
                    <xdr:col>2</xdr:col>
                    <xdr:colOff>739140</xdr:colOff>
                    <xdr:row>17</xdr:row>
                    <xdr:rowOff>198120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1</xdr:col>
                    <xdr:colOff>617220</xdr:colOff>
                    <xdr:row>17</xdr:row>
                    <xdr:rowOff>198120</xdr:rowOff>
                  </from>
                  <to>
                    <xdr:col>2</xdr:col>
                    <xdr:colOff>739140</xdr:colOff>
                    <xdr:row>18</xdr:row>
                    <xdr:rowOff>198120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72"/>
  <sheetViews>
    <sheetView zoomScaleSheetLayoutView="100" workbookViewId="0">
      <selection activeCell="E42" sqref="E42"/>
    </sheetView>
  </sheetViews>
  <sheetFormatPr defaultColWidth="8.88671875" defaultRowHeight="14.4"/>
  <cols>
    <col min="1" max="1" width="22.44140625" customWidth="1"/>
    <col min="2" max="2" width="14.33203125" customWidth="1"/>
    <col min="3" max="3" width="9.44140625" customWidth="1"/>
    <col min="4" max="4" width="10.109375" customWidth="1"/>
    <col min="5" max="5" width="14.33203125" customWidth="1"/>
    <col min="6" max="6" width="10.6640625" customWidth="1"/>
    <col min="7" max="7" width="9.44140625" style="27" customWidth="1"/>
    <col min="8" max="8" width="14.33203125" style="64" customWidth="1"/>
    <col min="9" max="10" width="10.109375" style="23" customWidth="1"/>
    <col min="11" max="11" width="10.5546875" style="23" customWidth="1"/>
    <col min="12" max="13" width="12.109375" customWidth="1"/>
  </cols>
  <sheetData>
    <row r="1" spans="1:17" s="30" customFormat="1" ht="6" customHeight="1">
      <c r="A1" s="32"/>
      <c r="B1" s="32"/>
      <c r="C1" s="32"/>
      <c r="D1" s="32"/>
      <c r="E1" s="32"/>
      <c r="F1" s="32"/>
      <c r="G1" s="32"/>
      <c r="H1" s="60"/>
      <c r="I1" s="32"/>
      <c r="J1" s="32"/>
      <c r="K1" s="32"/>
      <c r="L1" s="32"/>
      <c r="M1" s="32"/>
      <c r="N1" s="33"/>
      <c r="O1" s="34"/>
      <c r="P1" s="34"/>
      <c r="Q1" s="34"/>
    </row>
    <row r="2" spans="1:17" s="30" customFormat="1" ht="15.6">
      <c r="A2" s="210" t="s">
        <v>101</v>
      </c>
      <c r="B2" s="212" t="s">
        <v>67</v>
      </c>
      <c r="C2" s="252">
        <v>43709</v>
      </c>
      <c r="D2" s="253"/>
      <c r="E2" s="212" t="s">
        <v>68</v>
      </c>
      <c r="F2" s="252">
        <f>EDATE(C2,12)-1</f>
        <v>44074</v>
      </c>
      <c r="G2" s="253"/>
      <c r="H2" s="210"/>
      <c r="I2" s="210"/>
      <c r="J2" s="182"/>
      <c r="K2" s="37"/>
      <c r="L2" s="32"/>
      <c r="M2" s="31" t="s">
        <v>84</v>
      </c>
      <c r="N2" s="34"/>
      <c r="O2" s="34"/>
      <c r="P2" s="34"/>
      <c r="Q2" s="34"/>
    </row>
    <row r="3" spans="1:17" s="15" customFormat="1" ht="6.9" customHeight="1" thickBot="1">
      <c r="A3" s="260"/>
      <c r="B3" s="260"/>
      <c r="C3" s="260"/>
      <c r="D3" s="260"/>
      <c r="E3" s="260"/>
      <c r="F3" s="260"/>
      <c r="G3" s="260"/>
      <c r="H3" s="261"/>
      <c r="I3" s="261"/>
      <c r="J3" s="261"/>
      <c r="K3" s="261"/>
      <c r="L3" s="261"/>
      <c r="M3" s="261"/>
      <c r="N3" s="36"/>
      <c r="O3" s="36"/>
      <c r="P3" s="36"/>
    </row>
    <row r="4" spans="1:17" ht="31.5" customHeight="1" thickBot="1">
      <c r="A4" s="265" t="s">
        <v>51</v>
      </c>
      <c r="B4" s="266"/>
      <c r="C4" s="266"/>
      <c r="D4" s="266"/>
      <c r="E4" s="266"/>
      <c r="F4" s="266"/>
      <c r="G4" s="266"/>
      <c r="H4" s="266"/>
      <c r="I4" s="266"/>
      <c r="J4" s="267"/>
      <c r="K4" s="183"/>
      <c r="L4" s="65" t="s">
        <v>39</v>
      </c>
      <c r="M4" s="66" t="s">
        <v>40</v>
      </c>
      <c r="N4" s="5"/>
      <c r="O4" s="5"/>
      <c r="P4" s="5"/>
    </row>
    <row r="5" spans="1:17" ht="46.8">
      <c r="A5" s="44" t="s">
        <v>48</v>
      </c>
      <c r="B5" s="45" t="s">
        <v>6</v>
      </c>
      <c r="C5" s="45" t="s">
        <v>7</v>
      </c>
      <c r="D5" s="45" t="s">
        <v>8</v>
      </c>
      <c r="E5" s="45" t="s">
        <v>9</v>
      </c>
      <c r="F5" s="46" t="s">
        <v>16</v>
      </c>
      <c r="G5" s="47" t="s">
        <v>10</v>
      </c>
      <c r="H5" s="61" t="s">
        <v>11</v>
      </c>
      <c r="I5" s="51" t="s">
        <v>17</v>
      </c>
      <c r="J5" s="51" t="s">
        <v>18</v>
      </c>
      <c r="K5" s="51" t="s">
        <v>86</v>
      </c>
      <c r="L5" s="67" t="s">
        <v>97</v>
      </c>
      <c r="M5" s="67" t="s">
        <v>96</v>
      </c>
      <c r="N5" s="6"/>
      <c r="O5" s="6"/>
      <c r="P5" s="5"/>
    </row>
    <row r="6" spans="1:17">
      <c r="A6" s="262" t="s">
        <v>38</v>
      </c>
      <c r="B6" s="263"/>
      <c r="C6" s="48"/>
      <c r="D6" s="264"/>
      <c r="E6" s="264"/>
      <c r="F6" s="264"/>
      <c r="G6" s="264"/>
      <c r="H6" s="264"/>
      <c r="I6" s="49"/>
      <c r="J6" s="49"/>
      <c r="K6" s="49"/>
      <c r="L6" s="68"/>
      <c r="M6" s="70"/>
      <c r="N6" s="6"/>
      <c r="O6" s="6"/>
      <c r="P6" s="5"/>
    </row>
    <row r="7" spans="1:17">
      <c r="A7" s="3"/>
      <c r="B7" s="7">
        <v>0</v>
      </c>
      <c r="C7" s="8">
        <v>0</v>
      </c>
      <c r="D7" s="54">
        <v>0</v>
      </c>
      <c r="E7" s="54">
        <f>ROUND(D7/9*C7*B7,0)</f>
        <v>0</v>
      </c>
      <c r="F7" s="52">
        <v>0</v>
      </c>
      <c r="G7" s="53">
        <f>ROUND(E7*0.18+F7*C7*B7,0)</f>
        <v>0</v>
      </c>
      <c r="H7" s="54">
        <f>E7+G7</f>
        <v>0</v>
      </c>
      <c r="I7" s="22"/>
      <c r="J7" s="22"/>
      <c r="K7" s="22"/>
      <c r="L7" s="69"/>
      <c r="M7" s="69"/>
      <c r="N7" s="6"/>
      <c r="O7" s="6"/>
      <c r="P7" s="5"/>
    </row>
    <row r="8" spans="1:17">
      <c r="A8" s="3"/>
      <c r="B8" s="7">
        <v>0</v>
      </c>
      <c r="C8" s="8">
        <v>0</v>
      </c>
      <c r="D8" s="54">
        <v>0</v>
      </c>
      <c r="E8" s="54">
        <f t="shared" ref="E8:E10" si="0">ROUND(D8/9*C8*B8,0)</f>
        <v>0</v>
      </c>
      <c r="F8" s="52">
        <v>0</v>
      </c>
      <c r="G8" s="53">
        <f t="shared" ref="G8:G10" si="1">ROUND(E8*0.18+F8*C8*B8,0)</f>
        <v>0</v>
      </c>
      <c r="H8" s="54">
        <f>E8+G8</f>
        <v>0</v>
      </c>
      <c r="I8" s="22"/>
      <c r="J8" s="22"/>
      <c r="K8" s="22"/>
      <c r="L8" s="69"/>
      <c r="M8" s="69"/>
      <c r="N8" s="6"/>
      <c r="O8" s="6"/>
      <c r="P8" s="5"/>
    </row>
    <row r="9" spans="1:17">
      <c r="A9" s="3"/>
      <c r="B9" s="7">
        <v>0</v>
      </c>
      <c r="C9" s="8">
        <v>0</v>
      </c>
      <c r="D9" s="54">
        <v>0</v>
      </c>
      <c r="E9" s="54">
        <f t="shared" si="0"/>
        <v>0</v>
      </c>
      <c r="F9" s="52">
        <v>0</v>
      </c>
      <c r="G9" s="53">
        <f t="shared" si="1"/>
        <v>0</v>
      </c>
      <c r="H9" s="54">
        <f>E9+G9</f>
        <v>0</v>
      </c>
      <c r="I9" s="22"/>
      <c r="J9" s="22"/>
      <c r="K9" s="22"/>
      <c r="L9" s="69"/>
      <c r="M9" s="69"/>
      <c r="N9" s="6"/>
      <c r="O9" s="6"/>
      <c r="P9" s="5"/>
    </row>
    <row r="10" spans="1:17">
      <c r="A10" s="3"/>
      <c r="B10" s="9">
        <v>0</v>
      </c>
      <c r="C10" s="8">
        <v>0</v>
      </c>
      <c r="D10" s="54">
        <v>0</v>
      </c>
      <c r="E10" s="54">
        <f t="shared" si="0"/>
        <v>0</v>
      </c>
      <c r="F10" s="52">
        <v>0</v>
      </c>
      <c r="G10" s="53">
        <f t="shared" si="1"/>
        <v>0</v>
      </c>
      <c r="H10" s="54">
        <f>E10+G10</f>
        <v>0</v>
      </c>
      <c r="I10" s="7"/>
      <c r="J10" s="7"/>
      <c r="K10" s="7"/>
      <c r="L10" s="69"/>
      <c r="M10" s="69"/>
      <c r="N10" s="6"/>
      <c r="O10" s="6"/>
      <c r="P10" s="5"/>
    </row>
    <row r="11" spans="1:17">
      <c r="A11" s="140" t="s">
        <v>87</v>
      </c>
      <c r="B11" s="141"/>
      <c r="C11" s="141"/>
      <c r="D11" s="141"/>
      <c r="E11" s="141"/>
      <c r="F11" s="141"/>
      <c r="G11" s="141"/>
      <c r="H11" s="141"/>
      <c r="I11" s="141"/>
      <c r="J11" s="141"/>
      <c r="K11" s="141"/>
      <c r="L11" s="141"/>
      <c r="M11" s="142"/>
      <c r="N11" s="6"/>
      <c r="O11" s="6"/>
      <c r="P11" s="5"/>
    </row>
    <row r="12" spans="1:17">
      <c r="A12" s="3"/>
      <c r="B12" s="9">
        <v>0</v>
      </c>
      <c r="C12" s="8">
        <v>0</v>
      </c>
      <c r="D12" s="54">
        <v>0</v>
      </c>
      <c r="E12" s="54">
        <f>ROUND(D12/12*C12*B12,0)</f>
        <v>0</v>
      </c>
      <c r="F12" s="52">
        <v>0</v>
      </c>
      <c r="G12" s="53">
        <f>ROUND(E12*0.18+F12*C12*B12,0)</f>
        <v>0</v>
      </c>
      <c r="H12" s="54">
        <f>E12+G12</f>
        <v>0</v>
      </c>
      <c r="I12" s="7"/>
      <c r="J12" s="7"/>
      <c r="K12" s="7"/>
      <c r="L12" s="69"/>
      <c r="M12" s="69"/>
      <c r="N12" s="6"/>
      <c r="O12" s="6"/>
      <c r="P12" s="5"/>
    </row>
    <row r="13" spans="1:17">
      <c r="A13" s="3"/>
      <c r="B13" s="9">
        <v>0</v>
      </c>
      <c r="C13" s="8">
        <v>0</v>
      </c>
      <c r="D13" s="54">
        <v>0</v>
      </c>
      <c r="E13" s="54">
        <f t="shared" ref="E13:E15" si="2">ROUND(D13/12*C13*B13,0)</f>
        <v>0</v>
      </c>
      <c r="F13" s="52">
        <v>0</v>
      </c>
      <c r="G13" s="53">
        <f t="shared" ref="G13:G15" si="3">ROUND(E13*0.18+F13*C13*B13,0)</f>
        <v>0</v>
      </c>
      <c r="H13" s="54">
        <f>E13+G13</f>
        <v>0</v>
      </c>
      <c r="I13" s="7"/>
      <c r="J13" s="7"/>
      <c r="K13" s="7"/>
      <c r="L13" s="69"/>
      <c r="M13" s="69"/>
      <c r="N13" s="6"/>
      <c r="O13" s="6"/>
      <c r="P13" s="5"/>
    </row>
    <row r="14" spans="1:17">
      <c r="A14" s="3"/>
      <c r="B14" s="9">
        <v>0</v>
      </c>
      <c r="C14" s="8">
        <v>0</v>
      </c>
      <c r="D14" s="54">
        <v>0</v>
      </c>
      <c r="E14" s="54">
        <f t="shared" si="2"/>
        <v>0</v>
      </c>
      <c r="F14" s="52">
        <v>0</v>
      </c>
      <c r="G14" s="53">
        <f t="shared" si="3"/>
        <v>0</v>
      </c>
      <c r="H14" s="54">
        <f>E14+G14</f>
        <v>0</v>
      </c>
      <c r="I14" s="7"/>
      <c r="J14" s="7"/>
      <c r="K14" s="7"/>
      <c r="L14" s="69"/>
      <c r="M14" s="69"/>
      <c r="N14" s="6"/>
      <c r="O14" s="6"/>
      <c r="P14" s="5"/>
    </row>
    <row r="15" spans="1:17">
      <c r="A15" s="3"/>
      <c r="B15" s="9">
        <v>0</v>
      </c>
      <c r="C15" s="8">
        <v>0</v>
      </c>
      <c r="D15" s="54">
        <v>0</v>
      </c>
      <c r="E15" s="54">
        <f t="shared" si="2"/>
        <v>0</v>
      </c>
      <c r="F15" s="52">
        <v>0</v>
      </c>
      <c r="G15" s="53">
        <f t="shared" si="3"/>
        <v>0</v>
      </c>
      <c r="H15" s="54">
        <f>E15+G15</f>
        <v>0</v>
      </c>
      <c r="I15" s="7"/>
      <c r="J15" s="7"/>
      <c r="K15" s="7"/>
      <c r="L15" s="69"/>
      <c r="M15" s="69"/>
      <c r="N15" s="6"/>
      <c r="O15" s="6"/>
      <c r="P15" s="5"/>
    </row>
    <row r="16" spans="1:17">
      <c r="A16" s="80"/>
      <c r="B16" s="80"/>
      <c r="C16" s="83"/>
      <c r="D16" s="41" t="s">
        <v>11</v>
      </c>
      <c r="E16" s="55">
        <f>SUM(E7:E10,E12:E15)</f>
        <v>0</v>
      </c>
      <c r="F16" s="25"/>
      <c r="G16" s="56">
        <f>SUM(G7:G10,G12:G15)</f>
        <v>0</v>
      </c>
      <c r="H16" s="56">
        <f>SUM(H7:H10,H12:H15)</f>
        <v>0</v>
      </c>
      <c r="I16" s="7"/>
      <c r="J16" s="7"/>
      <c r="K16" s="7"/>
      <c r="L16" s="69"/>
      <c r="M16" s="69"/>
      <c r="N16" s="6"/>
      <c r="O16" s="6"/>
      <c r="P16" s="5"/>
    </row>
    <row r="17" spans="1:16">
      <c r="A17" s="50" t="s">
        <v>5</v>
      </c>
      <c r="B17" s="71" t="s">
        <v>12</v>
      </c>
      <c r="C17" s="72" t="s">
        <v>13</v>
      </c>
      <c r="D17" s="73" t="s">
        <v>14</v>
      </c>
      <c r="E17" s="143"/>
      <c r="F17" s="143"/>
      <c r="G17" s="143"/>
      <c r="H17" s="143"/>
      <c r="I17" s="143"/>
      <c r="J17" s="143"/>
      <c r="K17" s="143"/>
      <c r="L17" s="143"/>
      <c r="M17" s="144"/>
      <c r="N17" s="6"/>
      <c r="O17" s="6"/>
      <c r="P17" s="5"/>
    </row>
    <row r="18" spans="1:16">
      <c r="A18" s="4"/>
      <c r="B18" s="1">
        <v>0</v>
      </c>
      <c r="C18" s="10">
        <v>0</v>
      </c>
      <c r="D18" s="52">
        <v>0</v>
      </c>
      <c r="E18" s="54">
        <f>ROUND(C18*D18*B18,0)</f>
        <v>0</v>
      </c>
      <c r="F18" s="21" t="s">
        <v>50</v>
      </c>
      <c r="G18" s="53">
        <f>ROUND(E18*0.08,0)</f>
        <v>0</v>
      </c>
      <c r="H18" s="54">
        <f>E18+G18</f>
        <v>0</v>
      </c>
      <c r="I18" s="7"/>
      <c r="J18" s="7"/>
      <c r="K18" s="7"/>
      <c r="L18" s="69"/>
      <c r="M18" s="69"/>
      <c r="N18" s="6"/>
      <c r="O18" s="6"/>
      <c r="P18" s="5"/>
    </row>
    <row r="19" spans="1:16">
      <c r="A19" s="4"/>
      <c r="B19" s="1">
        <v>0</v>
      </c>
      <c r="C19" s="10">
        <v>0</v>
      </c>
      <c r="D19" s="52">
        <v>0</v>
      </c>
      <c r="E19" s="54">
        <f t="shared" ref="E19:E21" si="4">ROUND(C19*D19*B19,0)</f>
        <v>0</v>
      </c>
      <c r="F19" s="21" t="s">
        <v>50</v>
      </c>
      <c r="G19" s="53">
        <f t="shared" ref="G19:G21" si="5">ROUND(E19*0.08,0)</f>
        <v>0</v>
      </c>
      <c r="H19" s="54">
        <f>E19+G19</f>
        <v>0</v>
      </c>
      <c r="I19" s="7"/>
      <c r="J19" s="7"/>
      <c r="K19" s="7"/>
      <c r="L19" s="69"/>
      <c r="M19" s="69"/>
      <c r="N19" s="6"/>
      <c r="O19" s="6"/>
      <c r="P19" s="5"/>
    </row>
    <row r="20" spans="1:16">
      <c r="A20" s="4"/>
      <c r="B20" s="1">
        <v>0</v>
      </c>
      <c r="C20" s="10">
        <v>0</v>
      </c>
      <c r="D20" s="52">
        <v>0</v>
      </c>
      <c r="E20" s="54">
        <f t="shared" si="4"/>
        <v>0</v>
      </c>
      <c r="F20" s="21" t="s">
        <v>50</v>
      </c>
      <c r="G20" s="53">
        <f t="shared" si="5"/>
        <v>0</v>
      </c>
      <c r="H20" s="54">
        <f>E20+G20</f>
        <v>0</v>
      </c>
      <c r="I20" s="7"/>
      <c r="J20" s="7"/>
      <c r="K20" s="7"/>
      <c r="L20" s="69"/>
      <c r="M20" s="69"/>
      <c r="N20" s="6"/>
      <c r="O20" s="6"/>
      <c r="P20" s="5"/>
    </row>
    <row r="21" spans="1:16">
      <c r="A21" s="4"/>
      <c r="B21" s="1">
        <v>0</v>
      </c>
      <c r="C21" s="10">
        <v>0</v>
      </c>
      <c r="D21" s="52">
        <v>0</v>
      </c>
      <c r="E21" s="54">
        <f t="shared" si="4"/>
        <v>0</v>
      </c>
      <c r="F21" s="59" t="s">
        <v>50</v>
      </c>
      <c r="G21" s="53">
        <f t="shared" si="5"/>
        <v>0</v>
      </c>
      <c r="H21" s="54">
        <f>E21+G21</f>
        <v>0</v>
      </c>
      <c r="I21" s="7"/>
      <c r="J21" s="7"/>
      <c r="K21" s="7"/>
      <c r="L21" s="69"/>
      <c r="M21" s="69"/>
      <c r="N21" s="6"/>
      <c r="O21" s="6"/>
      <c r="P21" s="5"/>
    </row>
    <row r="22" spans="1:16">
      <c r="A22" s="80"/>
      <c r="B22" s="80"/>
      <c r="C22" s="82"/>
      <c r="D22" s="42" t="s">
        <v>11</v>
      </c>
      <c r="E22" s="57">
        <f>SUM(E18:E21)</f>
        <v>0</v>
      </c>
      <c r="F22" s="24"/>
      <c r="G22" s="58">
        <f>SUM(G18:G21)</f>
        <v>0</v>
      </c>
      <c r="H22" s="58">
        <f>SUM(H18:H21)</f>
        <v>0</v>
      </c>
      <c r="I22" s="7"/>
      <c r="J22" s="7"/>
      <c r="K22" s="7"/>
      <c r="L22" s="69"/>
      <c r="M22" s="69"/>
      <c r="N22" s="6"/>
      <c r="O22" s="6"/>
      <c r="P22" s="5"/>
    </row>
    <row r="23" spans="1:16">
      <c r="A23" s="145" t="s">
        <v>0</v>
      </c>
      <c r="B23" s="146"/>
      <c r="C23" s="146"/>
      <c r="D23" s="146"/>
      <c r="E23" s="146"/>
      <c r="F23" s="146"/>
      <c r="G23" s="146"/>
      <c r="H23" s="146"/>
      <c r="I23" s="146"/>
      <c r="J23" s="146"/>
      <c r="K23" s="146"/>
      <c r="L23" s="146"/>
      <c r="M23" s="147"/>
      <c r="N23" s="6"/>
      <c r="O23" s="6"/>
      <c r="P23" s="5"/>
    </row>
    <row r="24" spans="1:16">
      <c r="A24" s="12"/>
      <c r="B24" s="11"/>
      <c r="C24" s="11"/>
      <c r="D24" s="11"/>
      <c r="E24" s="11"/>
      <c r="F24" s="11"/>
      <c r="G24" s="26"/>
      <c r="H24" s="62">
        <v>0</v>
      </c>
      <c r="I24" s="7"/>
      <c r="J24" s="7"/>
      <c r="K24" s="7"/>
      <c r="L24" s="69"/>
      <c r="M24" s="69"/>
      <c r="N24" s="6"/>
      <c r="O24" s="6"/>
      <c r="P24" s="5"/>
    </row>
    <row r="25" spans="1:16">
      <c r="A25" s="12"/>
      <c r="B25" s="11"/>
      <c r="C25" s="11"/>
      <c r="D25" s="11"/>
      <c r="E25" s="11"/>
      <c r="F25" s="11"/>
      <c r="G25" s="26"/>
      <c r="H25" s="62">
        <v>0</v>
      </c>
      <c r="I25" s="7"/>
      <c r="J25" s="7"/>
      <c r="K25" s="7"/>
      <c r="L25" s="69"/>
      <c r="M25" s="69"/>
      <c r="N25" s="6"/>
      <c r="O25" s="6"/>
      <c r="P25" s="5"/>
    </row>
    <row r="26" spans="1:16">
      <c r="A26" s="12"/>
      <c r="B26" s="11"/>
      <c r="C26" s="11"/>
      <c r="D26" s="11"/>
      <c r="E26" s="11"/>
      <c r="F26" s="11"/>
      <c r="G26" s="26"/>
      <c r="H26" s="62">
        <v>0</v>
      </c>
      <c r="I26" s="7"/>
      <c r="J26" s="7"/>
      <c r="K26" s="7"/>
      <c r="L26" s="69"/>
      <c r="M26" s="69"/>
      <c r="N26" s="6"/>
      <c r="O26" s="6"/>
      <c r="P26" s="5"/>
    </row>
    <row r="27" spans="1:16">
      <c r="A27" s="80"/>
      <c r="B27" s="80"/>
      <c r="C27" s="81"/>
      <c r="D27" s="81"/>
      <c r="E27" s="81"/>
      <c r="F27" s="81"/>
      <c r="G27" s="42" t="s">
        <v>11</v>
      </c>
      <c r="H27" s="63">
        <f>SUM(H24:H26)</f>
        <v>0</v>
      </c>
      <c r="I27" s="7"/>
      <c r="J27" s="7"/>
      <c r="K27" s="7"/>
      <c r="L27" s="69"/>
      <c r="M27" s="69"/>
      <c r="N27" s="6"/>
      <c r="O27" s="6"/>
      <c r="P27" s="5"/>
    </row>
    <row r="28" spans="1:16">
      <c r="A28" s="145" t="s">
        <v>1</v>
      </c>
      <c r="B28" s="146"/>
      <c r="C28" s="146"/>
      <c r="D28" s="146"/>
      <c r="E28" s="146"/>
      <c r="F28" s="146"/>
      <c r="G28" s="146"/>
      <c r="H28" s="146"/>
      <c r="I28" s="146"/>
      <c r="J28" s="146"/>
      <c r="K28" s="146"/>
      <c r="L28" s="146"/>
      <c r="M28" s="147"/>
      <c r="N28" s="6"/>
      <c r="O28" s="6"/>
      <c r="P28" s="5"/>
    </row>
    <row r="29" spans="1:16">
      <c r="A29" s="13"/>
      <c r="B29" s="11"/>
      <c r="C29" s="11"/>
      <c r="D29" s="11"/>
      <c r="E29" s="11"/>
      <c r="F29" s="11"/>
      <c r="G29" s="26"/>
      <c r="H29" s="62">
        <v>0</v>
      </c>
      <c r="I29" s="7"/>
      <c r="J29" s="7"/>
      <c r="K29" s="7"/>
      <c r="L29" s="69"/>
      <c r="M29" s="69"/>
      <c r="N29" s="6"/>
      <c r="O29" s="6"/>
      <c r="P29" s="5"/>
    </row>
    <row r="30" spans="1:16">
      <c r="A30" s="13"/>
      <c r="B30" s="11"/>
      <c r="C30" s="11"/>
      <c r="D30" s="11"/>
      <c r="E30" s="11"/>
      <c r="F30" s="11"/>
      <c r="G30" s="26"/>
      <c r="H30" s="62">
        <v>0</v>
      </c>
      <c r="I30" s="7"/>
      <c r="J30" s="7"/>
      <c r="K30" s="7"/>
      <c r="L30" s="69"/>
      <c r="M30" s="69"/>
      <c r="N30" s="6"/>
      <c r="O30" s="6"/>
      <c r="P30" s="5"/>
    </row>
    <row r="31" spans="1:16">
      <c r="A31" s="12"/>
      <c r="B31" s="11"/>
      <c r="C31" s="11"/>
      <c r="D31" s="11"/>
      <c r="E31" s="11"/>
      <c r="F31" s="11"/>
      <c r="G31" s="26"/>
      <c r="H31" s="62">
        <v>0</v>
      </c>
      <c r="I31" s="7"/>
      <c r="J31" s="7"/>
      <c r="K31" s="7"/>
      <c r="L31" s="69"/>
      <c r="M31" s="69"/>
      <c r="N31" s="6"/>
      <c r="O31" s="6"/>
      <c r="P31" s="5"/>
    </row>
    <row r="32" spans="1:16">
      <c r="A32" s="80"/>
      <c r="B32" s="80"/>
      <c r="C32" s="81"/>
      <c r="D32" s="81"/>
      <c r="E32" s="81"/>
      <c r="F32" s="81"/>
      <c r="G32" s="43" t="s">
        <v>11</v>
      </c>
      <c r="H32" s="63">
        <f>SUM(H29:H31)</f>
        <v>0</v>
      </c>
      <c r="I32" s="7"/>
      <c r="J32" s="7"/>
      <c r="K32" s="7"/>
      <c r="L32" s="69"/>
      <c r="M32" s="69"/>
      <c r="N32" s="6"/>
      <c r="O32" s="6"/>
      <c r="P32" s="5"/>
    </row>
    <row r="33" spans="1:16">
      <c r="A33" s="145" t="s">
        <v>2</v>
      </c>
      <c r="B33" s="146"/>
      <c r="C33" s="146"/>
      <c r="D33" s="146"/>
      <c r="E33" s="146"/>
      <c r="F33" s="146"/>
      <c r="G33" s="146"/>
      <c r="H33" s="146"/>
      <c r="I33" s="146"/>
      <c r="J33" s="146"/>
      <c r="K33" s="146"/>
      <c r="L33" s="146"/>
      <c r="M33" s="147"/>
      <c r="N33" s="6"/>
      <c r="O33" s="6"/>
      <c r="P33" s="5"/>
    </row>
    <row r="34" spans="1:16">
      <c r="A34" s="12"/>
      <c r="B34" s="11"/>
      <c r="C34" s="11"/>
      <c r="D34" s="11"/>
      <c r="E34" s="11"/>
      <c r="F34" s="11"/>
      <c r="G34" s="26"/>
      <c r="H34" s="62">
        <v>0</v>
      </c>
      <c r="I34" s="7"/>
      <c r="J34" s="7"/>
      <c r="K34" s="7"/>
      <c r="L34" s="69"/>
      <c r="M34" s="69"/>
      <c r="N34" s="6"/>
      <c r="O34" s="6"/>
      <c r="P34" s="5"/>
    </row>
    <row r="35" spans="1:16">
      <c r="A35" s="12"/>
      <c r="B35" s="11"/>
      <c r="C35" s="11"/>
      <c r="D35" s="11"/>
      <c r="E35" s="11"/>
      <c r="F35" s="11"/>
      <c r="G35" s="26"/>
      <c r="H35" s="62">
        <v>0</v>
      </c>
      <c r="I35" s="7"/>
      <c r="J35" s="7"/>
      <c r="K35" s="7"/>
      <c r="L35" s="69"/>
      <c r="M35" s="69"/>
      <c r="N35" s="6"/>
      <c r="O35" s="6"/>
      <c r="P35" s="5"/>
    </row>
    <row r="36" spans="1:16">
      <c r="A36" s="12"/>
      <c r="B36" s="11"/>
      <c r="C36" s="11"/>
      <c r="D36" s="11"/>
      <c r="E36" s="11"/>
      <c r="F36" s="11"/>
      <c r="G36" s="26"/>
      <c r="H36" s="62">
        <v>0</v>
      </c>
      <c r="I36" s="7"/>
      <c r="J36" s="7"/>
      <c r="K36" s="7"/>
      <c r="L36" s="69"/>
      <c r="M36" s="69"/>
      <c r="N36" s="6"/>
      <c r="O36" s="6"/>
      <c r="P36" s="5"/>
    </row>
    <row r="37" spans="1:16">
      <c r="A37" s="80"/>
      <c r="B37" s="80"/>
      <c r="C37" s="78"/>
      <c r="D37" s="78"/>
      <c r="E37" s="78"/>
      <c r="F37" s="78"/>
      <c r="G37" s="43" t="s">
        <v>11</v>
      </c>
      <c r="H37" s="63">
        <f>SUM(H34:H36)</f>
        <v>0</v>
      </c>
      <c r="I37" s="74"/>
      <c r="J37" s="77"/>
      <c r="K37" s="77"/>
      <c r="L37" s="78"/>
      <c r="M37" s="78"/>
      <c r="N37" s="6"/>
      <c r="O37" s="6"/>
      <c r="P37" s="5"/>
    </row>
    <row r="38" spans="1:16" ht="14.1" customHeight="1" thickBot="1">
      <c r="A38" s="80"/>
      <c r="B38" s="80"/>
      <c r="C38" s="80"/>
      <c r="D38" s="80"/>
      <c r="E38" s="80"/>
      <c r="F38" s="80"/>
      <c r="G38" s="160"/>
      <c r="H38" s="161"/>
      <c r="I38" s="75"/>
      <c r="J38" s="76"/>
      <c r="K38" s="76"/>
      <c r="L38" s="80"/>
      <c r="M38" s="80"/>
      <c r="O38" s="6"/>
      <c r="P38" s="5"/>
    </row>
    <row r="39" spans="1:16" ht="15" customHeight="1">
      <c r="A39" s="158" t="s">
        <v>3</v>
      </c>
      <c r="B39" s="159"/>
      <c r="C39" s="159"/>
      <c r="D39" s="159"/>
      <c r="E39" s="159"/>
      <c r="F39" s="159"/>
      <c r="G39" s="43" t="s">
        <v>11</v>
      </c>
      <c r="H39" s="63">
        <f>H16+H22+H27+H32+H37</f>
        <v>0</v>
      </c>
      <c r="I39" s="76"/>
      <c r="J39" s="254" t="s">
        <v>113</v>
      </c>
      <c r="K39" s="255"/>
      <c r="L39" s="255"/>
      <c r="M39" s="256"/>
      <c r="O39" s="6"/>
      <c r="P39" s="5"/>
    </row>
    <row r="40" spans="1:16">
      <c r="A40" s="80"/>
      <c r="B40" s="80"/>
      <c r="C40" s="80"/>
      <c r="D40" s="80"/>
      <c r="E40" s="80"/>
      <c r="F40" s="80"/>
      <c r="G40" s="160"/>
      <c r="H40" s="161"/>
      <c r="I40" s="76"/>
      <c r="J40" s="257"/>
      <c r="K40" s="258"/>
      <c r="L40" s="258"/>
      <c r="M40" s="259"/>
      <c r="O40" s="6"/>
      <c r="P40" s="5"/>
    </row>
    <row r="41" spans="1:16" ht="16.2" thickBot="1">
      <c r="A41" s="158" t="s">
        <v>15</v>
      </c>
      <c r="B41" s="159"/>
      <c r="C41" s="159"/>
      <c r="D41" s="159"/>
      <c r="E41" s="159"/>
      <c r="F41" s="159"/>
      <c r="G41" s="174" t="s">
        <v>60</v>
      </c>
      <c r="H41" s="175"/>
      <c r="I41" s="76"/>
      <c r="J41" s="167" t="s">
        <v>78</v>
      </c>
      <c r="K41" s="162"/>
      <c r="L41" s="38" t="s">
        <v>46</v>
      </c>
      <c r="M41" s="39" t="s">
        <v>47</v>
      </c>
      <c r="O41" s="6"/>
      <c r="P41" s="5"/>
    </row>
    <row r="42" spans="1:16" ht="15" thickTop="1">
      <c r="A42" s="221" t="s">
        <v>102</v>
      </c>
      <c r="B42" s="222">
        <f>IF($F$2-VLOOKUP($G$50,$I$51:$K$72,3,FALSE)&lt;0,$B$44,ROUND((1-($F$2-VLOOKUP($G$50,$I$51:$K$72,3,FALSE))/($F$2+1-$C$2))*$B$44,0))</f>
        <v>0</v>
      </c>
      <c r="C42" s="178"/>
      <c r="D42" s="157" t="s">
        <v>19</v>
      </c>
      <c r="E42" s="180">
        <f>VLOOKUP($G$50,$I$51:$J$72,2,FALSE)</f>
        <v>0.495</v>
      </c>
      <c r="F42" s="181"/>
      <c r="G42" s="43"/>
      <c r="H42" s="63">
        <f>ROUND(B42*E42,0)</f>
        <v>0</v>
      </c>
      <c r="I42" s="76"/>
      <c r="J42" s="163" t="s">
        <v>79</v>
      </c>
      <c r="K42" s="133"/>
      <c r="L42" s="204">
        <v>1169.8900000000001</v>
      </c>
      <c r="M42" s="205">
        <v>584.95000000000005</v>
      </c>
      <c r="O42" s="6"/>
      <c r="P42" s="5"/>
    </row>
    <row r="43" spans="1:16">
      <c r="A43" s="213" t="s">
        <v>103</v>
      </c>
      <c r="B43" s="222">
        <f>B44-B42</f>
        <v>0</v>
      </c>
      <c r="C43" s="214"/>
      <c r="D43" s="157" t="s">
        <v>19</v>
      </c>
      <c r="E43" s="215">
        <f>VLOOKUP($G$50+1,$I$51:$J$72,2,FALSE)</f>
        <v>0.5</v>
      </c>
      <c r="F43" s="215"/>
      <c r="G43" s="43"/>
      <c r="H43" s="63">
        <f>ROUND(B43*E43,0)</f>
        <v>0</v>
      </c>
      <c r="I43" s="76"/>
      <c r="J43" s="164" t="s">
        <v>80</v>
      </c>
      <c r="K43" s="134"/>
      <c r="L43" s="206">
        <v>838.7</v>
      </c>
      <c r="M43" s="207">
        <v>419.35</v>
      </c>
      <c r="O43" s="6"/>
      <c r="P43" s="5"/>
    </row>
    <row r="44" spans="1:16">
      <c r="A44" s="219" t="s">
        <v>107</v>
      </c>
      <c r="B44" s="223">
        <f>H39</f>
        <v>0</v>
      </c>
      <c r="C44" s="81"/>
      <c r="D44" s="81"/>
      <c r="E44" s="81"/>
      <c r="F44" s="81"/>
      <c r="G44" s="220" t="s">
        <v>108</v>
      </c>
      <c r="H44" s="63">
        <f>H42+H43</f>
        <v>0</v>
      </c>
      <c r="I44" s="76"/>
      <c r="J44" s="165" t="s">
        <v>81</v>
      </c>
      <c r="K44" s="135"/>
      <c r="L44" s="206">
        <v>957.27</v>
      </c>
      <c r="M44" s="207">
        <v>478.64</v>
      </c>
      <c r="N44" s="40"/>
      <c r="O44" s="6"/>
      <c r="P44" s="5"/>
    </row>
    <row r="45" spans="1:16" ht="15" thickBot="1">
      <c r="A45" s="219"/>
      <c r="B45" s="79"/>
      <c r="C45" s="81"/>
      <c r="D45" s="81"/>
      <c r="E45" s="81"/>
      <c r="F45" s="81"/>
      <c r="G45" s="84"/>
      <c r="H45" s="79"/>
      <c r="I45" s="76"/>
      <c r="J45" s="166" t="s">
        <v>82</v>
      </c>
      <c r="K45" s="136"/>
      <c r="L45" s="208">
        <v>628.04999999999995</v>
      </c>
      <c r="M45" s="209">
        <v>314.02999999999997</v>
      </c>
      <c r="N45" s="40"/>
      <c r="O45" s="6"/>
      <c r="P45" s="5"/>
    </row>
    <row r="46" spans="1:16" ht="15.6">
      <c r="A46" s="137" t="s">
        <v>4</v>
      </c>
      <c r="B46" s="138"/>
      <c r="C46" s="138"/>
      <c r="D46" s="138"/>
      <c r="E46" s="138"/>
      <c r="F46" s="138"/>
      <c r="G46" s="138"/>
      <c r="H46" s="139"/>
      <c r="I46" s="76"/>
      <c r="J46" s="76"/>
      <c r="K46" s="76"/>
      <c r="L46" s="80"/>
      <c r="M46" s="80"/>
      <c r="N46" s="2"/>
      <c r="O46" s="2"/>
    </row>
    <row r="47" spans="1:16">
      <c r="A47" s="156" t="s">
        <v>61</v>
      </c>
      <c r="B47" s="177">
        <f>SUMIF(K7:K10,"M",H7:H10)+SUMIF(K12:K15,"M",H12:H15)+SUMIF(K18:K21,"M",H18:H21)+SUMIF(K24:K26,"M",H24:H26)+SUMIF(K29:K31,"M",H29:H31)+SUMIF(K34:K36,"M",H34:H36)+IF(H41="M",H44,0)</f>
        <v>0</v>
      </c>
      <c r="C47" s="178"/>
      <c r="D47" s="157" t="s">
        <v>62</v>
      </c>
      <c r="E47" s="179">
        <f>SUMIF(K7:K10,"V",H7:H10)+SUMIF(K12:K15,"V",H12:H15)+SUMIF(K18:K21,"V",H18:H21)+SUMIF(K24:K26,"V",H24:H26)+SUMIF(K29:K31,"V",H29:H31)+SUMIF(K34:K36,"V",H34:H36)+IF(H41="V",H44,0)</f>
        <v>0</v>
      </c>
      <c r="F47" s="176"/>
      <c r="G47" s="43" t="s">
        <v>11</v>
      </c>
      <c r="H47" s="63">
        <f>H39+H44</f>
        <v>0</v>
      </c>
      <c r="I47" s="76"/>
      <c r="J47" s="76"/>
      <c r="K47" s="76"/>
      <c r="L47" s="80"/>
      <c r="M47" s="80"/>
    </row>
    <row r="48" spans="1:16" hidden="1">
      <c r="A48" s="80"/>
      <c r="B48" s="80"/>
      <c r="C48" s="80"/>
      <c r="D48" s="80"/>
      <c r="E48" s="80"/>
      <c r="F48" s="80"/>
      <c r="G48" s="160"/>
      <c r="H48" s="161"/>
      <c r="I48" s="76"/>
      <c r="J48" s="76"/>
      <c r="K48" s="76"/>
      <c r="L48" s="80"/>
      <c r="M48" s="80"/>
    </row>
    <row r="49" spans="1:11" hidden="1"/>
    <row r="50" spans="1:11" hidden="1">
      <c r="F50" s="216" t="s">
        <v>104</v>
      </c>
      <c r="G50" s="217">
        <f>IF(MONTH(C2)&lt;9,YEAR(C2),YEAR(C2)+1)</f>
        <v>2020</v>
      </c>
      <c r="H50" s="217"/>
      <c r="I50" s="216" t="s">
        <v>105</v>
      </c>
      <c r="J50" s="216" t="s">
        <v>106</v>
      </c>
      <c r="K50" s="216" t="s">
        <v>18</v>
      </c>
    </row>
    <row r="51" spans="1:11" hidden="1">
      <c r="F51" s="217"/>
      <c r="G51" s="217"/>
      <c r="H51" s="217"/>
      <c r="I51" s="217">
        <v>2011</v>
      </c>
      <c r="J51" s="217">
        <v>0.47</v>
      </c>
      <c r="K51" s="218">
        <f>DATE(I51,8,31)</f>
        <v>40786</v>
      </c>
    </row>
    <row r="52" spans="1:11" hidden="1">
      <c r="F52" s="217"/>
      <c r="G52" s="217"/>
      <c r="H52" s="217"/>
      <c r="I52" s="217">
        <v>2012</v>
      </c>
      <c r="J52" s="217">
        <v>0.47</v>
      </c>
      <c r="K52" s="218">
        <f t="shared" ref="K52:K72" si="6">DATE(I52,8,31)</f>
        <v>41152</v>
      </c>
    </row>
    <row r="53" spans="1:11" hidden="1">
      <c r="F53" s="217"/>
      <c r="G53" s="217"/>
      <c r="H53" s="217"/>
      <c r="I53" s="217">
        <v>2013</v>
      </c>
      <c r="J53" s="217">
        <v>0.47</v>
      </c>
      <c r="K53" s="218">
        <f t="shared" si="6"/>
        <v>41517</v>
      </c>
    </row>
    <row r="54" spans="1:11" hidden="1">
      <c r="F54" s="217"/>
      <c r="G54" s="217"/>
      <c r="H54" s="217"/>
      <c r="I54" s="217">
        <v>2014</v>
      </c>
      <c r="J54" s="217">
        <v>0.47</v>
      </c>
      <c r="K54" s="218">
        <f t="shared" si="6"/>
        <v>41882</v>
      </c>
    </row>
    <row r="55" spans="1:11" hidden="1">
      <c r="F55" s="217"/>
      <c r="G55" s="217"/>
      <c r="H55" s="217"/>
      <c r="I55" s="217">
        <v>2015</v>
      </c>
      <c r="J55" s="217">
        <v>0.47</v>
      </c>
      <c r="K55" s="218">
        <f t="shared" si="6"/>
        <v>42247</v>
      </c>
    </row>
    <row r="56" spans="1:11" hidden="1">
      <c r="F56" s="217"/>
      <c r="G56" s="217"/>
      <c r="H56" s="217"/>
      <c r="I56" s="217">
        <v>2016</v>
      </c>
      <c r="J56" s="217">
        <v>0.47</v>
      </c>
      <c r="K56" s="218">
        <f t="shared" si="6"/>
        <v>42613</v>
      </c>
    </row>
    <row r="57" spans="1:11" hidden="1">
      <c r="F57" s="217"/>
      <c r="G57" s="217"/>
      <c r="H57" s="217"/>
      <c r="I57" s="217">
        <v>2017</v>
      </c>
      <c r="J57" s="217">
        <v>0.47</v>
      </c>
      <c r="K57" s="218">
        <f t="shared" si="6"/>
        <v>42978</v>
      </c>
    </row>
    <row r="58" spans="1:11" hidden="1">
      <c r="F58" s="217"/>
      <c r="G58" s="217"/>
      <c r="H58" s="217"/>
      <c r="I58" s="217">
        <v>2018</v>
      </c>
      <c r="J58" s="217">
        <v>0.47</v>
      </c>
      <c r="K58" s="218">
        <f t="shared" si="6"/>
        <v>43343</v>
      </c>
    </row>
    <row r="59" spans="1:11" hidden="1">
      <c r="B59" s="14"/>
      <c r="C59" s="15"/>
      <c r="D59" s="16"/>
      <c r="F59" s="217"/>
      <c r="G59" s="217"/>
      <c r="H59" s="217"/>
      <c r="I59" s="217">
        <v>2019</v>
      </c>
      <c r="J59" s="217">
        <v>0.49</v>
      </c>
      <c r="K59" s="218">
        <f t="shared" si="6"/>
        <v>43708</v>
      </c>
    </row>
    <row r="60" spans="1:11" hidden="1">
      <c r="A60" s="17"/>
      <c r="B60" s="18"/>
      <c r="C60" s="18"/>
      <c r="D60" s="15"/>
      <c r="F60" s="217"/>
      <c r="G60" s="217"/>
      <c r="H60" s="217"/>
      <c r="I60" s="217">
        <v>2020</v>
      </c>
      <c r="J60" s="217">
        <v>0.495</v>
      </c>
      <c r="K60" s="218">
        <f t="shared" si="6"/>
        <v>44074</v>
      </c>
    </row>
    <row r="61" spans="1:11" hidden="1">
      <c r="A61" s="19"/>
      <c r="B61" s="20"/>
      <c r="C61" s="20"/>
      <c r="D61" s="15"/>
      <c r="F61" s="217"/>
      <c r="G61" s="217"/>
      <c r="H61" s="217"/>
      <c r="I61" s="217">
        <v>2021</v>
      </c>
      <c r="J61" s="217">
        <v>0.5</v>
      </c>
      <c r="K61" s="218">
        <f t="shared" si="6"/>
        <v>44439</v>
      </c>
    </row>
    <row r="62" spans="1:11" hidden="1">
      <c r="A62" s="15"/>
      <c r="B62" s="15"/>
      <c r="C62" s="15"/>
      <c r="D62" s="15"/>
      <c r="F62" s="217"/>
      <c r="G62" s="217"/>
      <c r="H62" s="217"/>
      <c r="I62" s="217">
        <v>2022</v>
      </c>
      <c r="J62" s="217">
        <v>0.5</v>
      </c>
      <c r="K62" s="218">
        <f t="shared" si="6"/>
        <v>44804</v>
      </c>
    </row>
    <row r="63" spans="1:11" hidden="1">
      <c r="F63" s="217"/>
      <c r="G63" s="217"/>
      <c r="H63" s="217"/>
      <c r="I63" s="217">
        <v>2023</v>
      </c>
      <c r="J63" s="217">
        <v>0.5</v>
      </c>
      <c r="K63" s="218">
        <f t="shared" si="6"/>
        <v>45169</v>
      </c>
    </row>
    <row r="64" spans="1:11" hidden="1">
      <c r="F64" s="217"/>
      <c r="G64" s="217"/>
      <c r="H64" s="217"/>
      <c r="I64" s="217">
        <v>2024</v>
      </c>
      <c r="J64" s="217">
        <v>0.5</v>
      </c>
      <c r="K64" s="218">
        <f t="shared" si="6"/>
        <v>45535</v>
      </c>
    </row>
    <row r="65" spans="6:11" hidden="1">
      <c r="F65" s="217"/>
      <c r="G65" s="217"/>
      <c r="H65" s="217"/>
      <c r="I65" s="217">
        <v>2025</v>
      </c>
      <c r="J65" s="217">
        <v>0.5</v>
      </c>
      <c r="K65" s="218">
        <f t="shared" si="6"/>
        <v>45900</v>
      </c>
    </row>
    <row r="66" spans="6:11" hidden="1">
      <c r="F66" s="217"/>
      <c r="G66" s="217"/>
      <c r="H66" s="217"/>
      <c r="I66" s="217">
        <v>2026</v>
      </c>
      <c r="J66" s="217">
        <v>0.5</v>
      </c>
      <c r="K66" s="218">
        <f t="shared" si="6"/>
        <v>46265</v>
      </c>
    </row>
    <row r="67" spans="6:11" hidden="1">
      <c r="F67" s="217"/>
      <c r="G67" s="217"/>
      <c r="H67" s="217"/>
      <c r="I67" s="217">
        <v>2027</v>
      </c>
      <c r="J67" s="217">
        <v>0.5</v>
      </c>
      <c r="K67" s="218">
        <f t="shared" si="6"/>
        <v>46630</v>
      </c>
    </row>
    <row r="68" spans="6:11" hidden="1">
      <c r="F68" s="217"/>
      <c r="G68" s="217"/>
      <c r="H68" s="217"/>
      <c r="I68" s="217">
        <v>2028</v>
      </c>
      <c r="J68" s="217">
        <v>0.5</v>
      </c>
      <c r="K68" s="218">
        <f t="shared" si="6"/>
        <v>46996</v>
      </c>
    </row>
    <row r="69" spans="6:11" hidden="1">
      <c r="F69" s="217"/>
      <c r="G69" s="217"/>
      <c r="H69" s="217"/>
      <c r="I69" s="217">
        <v>2029</v>
      </c>
      <c r="J69" s="217">
        <v>0.5</v>
      </c>
      <c r="K69" s="218">
        <f t="shared" si="6"/>
        <v>47361</v>
      </c>
    </row>
    <row r="70" spans="6:11" hidden="1">
      <c r="F70" s="217"/>
      <c r="G70" s="217"/>
      <c r="H70" s="217"/>
      <c r="I70" s="217">
        <v>2030</v>
      </c>
      <c r="J70" s="217">
        <v>0.5</v>
      </c>
      <c r="K70" s="218">
        <f t="shared" si="6"/>
        <v>47726</v>
      </c>
    </row>
    <row r="71" spans="6:11" hidden="1">
      <c r="F71" s="217"/>
      <c r="G71" s="217"/>
      <c r="H71" s="217"/>
      <c r="I71" s="217">
        <v>2031</v>
      </c>
      <c r="J71" s="217">
        <v>0.5</v>
      </c>
      <c r="K71" s="218">
        <f t="shared" si="6"/>
        <v>48091</v>
      </c>
    </row>
    <row r="72" spans="6:11" hidden="1">
      <c r="F72" s="217"/>
      <c r="G72" s="217"/>
      <c r="H72" s="217"/>
      <c r="I72" s="217">
        <v>2032</v>
      </c>
      <c r="J72" s="217">
        <v>0.5</v>
      </c>
      <c r="K72" s="218">
        <f t="shared" si="6"/>
        <v>48457</v>
      </c>
    </row>
  </sheetData>
  <mergeCells count="7">
    <mergeCell ref="C2:D2"/>
    <mergeCell ref="F2:G2"/>
    <mergeCell ref="J39:M40"/>
    <mergeCell ref="A3:M3"/>
    <mergeCell ref="A6:B6"/>
    <mergeCell ref="D6:H6"/>
    <mergeCell ref="A4:J4"/>
  </mergeCells>
  <phoneticPr fontId="17" type="noConversion"/>
  <conditionalFormatting sqref="K7:K10 K12:K15 K18:K21 K24:K26 K29:K31 K34:K36 H41">
    <cfRule type="expression" dxfId="8" priority="1">
      <formula>NOT(OR($K7="M",$K7="V",$H$41="M",$H$41="V"))</formula>
    </cfRule>
  </conditionalFormatting>
  <pageMargins left="0.5" right="0.2" top="0.35" bottom="0.25" header="0.3" footer="0.3"/>
  <pageSetup scale="82" orientation="landscape" r:id="rId1"/>
  <headerFooter scaleWithDoc="0" alignWithMargins="0"/>
  <legacy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2"/>
  <sheetViews>
    <sheetView topLeftCell="A2" workbookViewId="0">
      <selection activeCell="A2" sqref="A2"/>
    </sheetView>
  </sheetViews>
  <sheetFormatPr defaultColWidth="8.88671875" defaultRowHeight="14.4"/>
  <cols>
    <col min="1" max="1" width="22.44140625" customWidth="1"/>
    <col min="2" max="2" width="14.33203125" customWidth="1"/>
    <col min="3" max="3" width="9.44140625" customWidth="1"/>
    <col min="4" max="4" width="10.109375" customWidth="1"/>
    <col min="5" max="5" width="14.33203125" customWidth="1"/>
    <col min="6" max="6" width="10.6640625" customWidth="1"/>
    <col min="7" max="7" width="9.44140625" style="27" customWidth="1"/>
    <col min="8" max="8" width="14.33203125" style="64" customWidth="1"/>
    <col min="9" max="10" width="10.109375" style="23" customWidth="1"/>
    <col min="11" max="11" width="6.33203125" style="23" customWidth="1"/>
    <col min="12" max="13" width="12.109375" customWidth="1"/>
  </cols>
  <sheetData>
    <row r="1" spans="1:17" s="30" customFormat="1" ht="6" customHeight="1">
      <c r="A1" s="32"/>
      <c r="B1" s="32"/>
      <c r="C1" s="32"/>
      <c r="D1" s="32"/>
      <c r="E1" s="32"/>
      <c r="F1" s="32"/>
      <c r="G1" s="32"/>
      <c r="H1" s="60"/>
      <c r="I1" s="32"/>
      <c r="J1" s="32"/>
      <c r="K1" s="32"/>
      <c r="L1" s="32"/>
      <c r="M1" s="32"/>
      <c r="N1" s="33"/>
      <c r="O1" s="34"/>
      <c r="P1" s="34"/>
      <c r="Q1" s="34"/>
    </row>
    <row r="2" spans="1:17" s="30" customFormat="1" ht="15.6">
      <c r="A2" s="211" t="s">
        <v>114</v>
      </c>
      <c r="B2" s="212" t="s">
        <v>67</v>
      </c>
      <c r="C2" s="252">
        <f>'Year 1'!F2+1</f>
        <v>44075</v>
      </c>
      <c r="D2" s="253"/>
      <c r="E2" s="212" t="s">
        <v>68</v>
      </c>
      <c r="F2" s="252">
        <f>EDATE(C2,12)-1</f>
        <v>44439</v>
      </c>
      <c r="G2" s="253"/>
      <c r="H2" s="211"/>
      <c r="I2" s="211"/>
      <c r="J2" s="182"/>
      <c r="K2" s="37"/>
      <c r="L2" s="32"/>
      <c r="M2" s="31" t="s">
        <v>109</v>
      </c>
      <c r="N2" s="34"/>
      <c r="O2" s="34"/>
      <c r="P2" s="34"/>
      <c r="Q2" s="34"/>
    </row>
    <row r="3" spans="1:17" s="15" customFormat="1" ht="6.9" customHeight="1" thickBot="1">
      <c r="A3" s="260"/>
      <c r="B3" s="260"/>
      <c r="C3" s="260"/>
      <c r="D3" s="260"/>
      <c r="E3" s="260"/>
      <c r="F3" s="260"/>
      <c r="G3" s="260"/>
      <c r="H3" s="261"/>
      <c r="I3" s="261"/>
      <c r="J3" s="261"/>
      <c r="K3" s="261"/>
      <c r="L3" s="261"/>
      <c r="M3" s="261"/>
      <c r="N3" s="36"/>
      <c r="O3" s="36"/>
      <c r="P3" s="36"/>
    </row>
    <row r="4" spans="1:17" ht="31.5" customHeight="1" thickBot="1">
      <c r="A4" s="265" t="s">
        <v>51</v>
      </c>
      <c r="B4" s="266"/>
      <c r="C4" s="266"/>
      <c r="D4" s="266"/>
      <c r="E4" s="266"/>
      <c r="F4" s="266"/>
      <c r="G4" s="266"/>
      <c r="H4" s="266"/>
      <c r="I4" s="266"/>
      <c r="J4" s="267"/>
      <c r="K4" s="183"/>
      <c r="L4" s="65" t="s">
        <v>39</v>
      </c>
      <c r="M4" s="66" t="s">
        <v>40</v>
      </c>
      <c r="N4" s="5"/>
      <c r="O4" s="5"/>
      <c r="P4" s="5"/>
    </row>
    <row r="5" spans="1:17" ht="46.8">
      <c r="A5" s="44" t="s">
        <v>48</v>
      </c>
      <c r="B5" s="45" t="s">
        <v>6</v>
      </c>
      <c r="C5" s="45" t="s">
        <v>7</v>
      </c>
      <c r="D5" s="45" t="s">
        <v>8</v>
      </c>
      <c r="E5" s="45" t="s">
        <v>9</v>
      </c>
      <c r="F5" s="46" t="s">
        <v>16</v>
      </c>
      <c r="G5" s="47" t="s">
        <v>10</v>
      </c>
      <c r="H5" s="61" t="s">
        <v>11</v>
      </c>
      <c r="I5" s="51" t="s">
        <v>17</v>
      </c>
      <c r="J5" s="51" t="s">
        <v>18</v>
      </c>
      <c r="K5" s="51" t="s">
        <v>86</v>
      </c>
      <c r="L5" s="67" t="s">
        <v>97</v>
      </c>
      <c r="M5" s="67" t="s">
        <v>96</v>
      </c>
      <c r="N5" s="6"/>
      <c r="O5" s="6"/>
      <c r="P5" s="5"/>
    </row>
    <row r="6" spans="1:17">
      <c r="A6" s="262" t="s">
        <v>38</v>
      </c>
      <c r="B6" s="263"/>
      <c r="C6" s="48"/>
      <c r="D6" s="264"/>
      <c r="E6" s="264"/>
      <c r="F6" s="264"/>
      <c r="G6" s="264"/>
      <c r="H6" s="264"/>
      <c r="I6" s="49"/>
      <c r="J6" s="49"/>
      <c r="K6" s="49"/>
      <c r="L6" s="68"/>
      <c r="M6" s="70"/>
      <c r="N6" s="6"/>
      <c r="O6" s="6"/>
      <c r="P6" s="5"/>
    </row>
    <row r="7" spans="1:17">
      <c r="A7" s="3" t="str">
        <f>IF('Year 1'!A7="","",'Year 1'!A7)</f>
        <v/>
      </c>
      <c r="B7" s="7">
        <v>0</v>
      </c>
      <c r="C7" s="8">
        <v>0</v>
      </c>
      <c r="D7" s="54">
        <f>ROUND(1.03*'Year 1'!D7,0)</f>
        <v>0</v>
      </c>
      <c r="E7" s="54">
        <f>ROUND(D7/9*C7*B7,0)</f>
        <v>0</v>
      </c>
      <c r="F7" s="52">
        <f>IF('Year 1'!F7="","",'Year 1'!F7)</f>
        <v>0</v>
      </c>
      <c r="G7" s="53">
        <f>ROUND(E7*0.18+F7*C7*B7,0)</f>
        <v>0</v>
      </c>
      <c r="H7" s="54">
        <f>E7+G7</f>
        <v>0</v>
      </c>
      <c r="I7" s="22"/>
      <c r="J7" s="22"/>
      <c r="K7" s="22"/>
      <c r="L7" s="69"/>
      <c r="M7" s="69"/>
      <c r="N7" s="6"/>
      <c r="O7" s="6"/>
      <c r="P7" s="5"/>
    </row>
    <row r="8" spans="1:17">
      <c r="A8" s="3" t="str">
        <f>IF('Year 1'!A8="","",'Year 1'!A8)</f>
        <v/>
      </c>
      <c r="B8" s="7">
        <v>0</v>
      </c>
      <c r="C8" s="8">
        <v>0</v>
      </c>
      <c r="D8" s="54">
        <f>ROUND(1.03*'Year 1'!D8,0)</f>
        <v>0</v>
      </c>
      <c r="E8" s="54">
        <f t="shared" ref="E8:E10" si="0">ROUND(D8/9*C8*B8,0)</f>
        <v>0</v>
      </c>
      <c r="F8" s="52">
        <f>IF('Year 1'!F8="","",'Year 1'!F8)</f>
        <v>0</v>
      </c>
      <c r="G8" s="53">
        <f t="shared" ref="G8:G10" si="1">ROUND(E8*0.18+F8*C8*B8,0)</f>
        <v>0</v>
      </c>
      <c r="H8" s="54">
        <f>E8+G8</f>
        <v>0</v>
      </c>
      <c r="I8" s="22"/>
      <c r="J8" s="22"/>
      <c r="K8" s="22"/>
      <c r="L8" s="69"/>
      <c r="M8" s="69"/>
      <c r="N8" s="6"/>
      <c r="O8" s="6"/>
      <c r="P8" s="5"/>
    </row>
    <row r="9" spans="1:17">
      <c r="A9" s="3" t="str">
        <f>IF('Year 1'!A9="","",'Year 1'!A9)</f>
        <v/>
      </c>
      <c r="B9" s="7">
        <v>0</v>
      </c>
      <c r="C9" s="8">
        <v>0</v>
      </c>
      <c r="D9" s="54">
        <f>ROUND(1.03*'Year 1'!D9,0)</f>
        <v>0</v>
      </c>
      <c r="E9" s="54">
        <f t="shared" si="0"/>
        <v>0</v>
      </c>
      <c r="F9" s="52">
        <f>IF('Year 1'!F9="","",'Year 1'!F9)</f>
        <v>0</v>
      </c>
      <c r="G9" s="53">
        <f t="shared" si="1"/>
        <v>0</v>
      </c>
      <c r="H9" s="54">
        <f>E9+G9</f>
        <v>0</v>
      </c>
      <c r="I9" s="22"/>
      <c r="J9" s="22"/>
      <c r="K9" s="22"/>
      <c r="L9" s="69"/>
      <c r="M9" s="69"/>
      <c r="N9" s="6"/>
      <c r="O9" s="6"/>
      <c r="P9" s="5"/>
    </row>
    <row r="10" spans="1:17">
      <c r="A10" s="3" t="str">
        <f>IF('Year 1'!A10="","",'Year 1'!A10)</f>
        <v/>
      </c>
      <c r="B10" s="9">
        <v>0</v>
      </c>
      <c r="C10" s="8">
        <v>0</v>
      </c>
      <c r="D10" s="54">
        <f>ROUND(1.03*'Year 1'!D10,0)</f>
        <v>0</v>
      </c>
      <c r="E10" s="54">
        <f t="shared" si="0"/>
        <v>0</v>
      </c>
      <c r="F10" s="52">
        <f>IF('Year 1'!F10="","",'Year 1'!F10)</f>
        <v>0</v>
      </c>
      <c r="G10" s="53">
        <f t="shared" si="1"/>
        <v>0</v>
      </c>
      <c r="H10" s="54">
        <f>E10+G10</f>
        <v>0</v>
      </c>
      <c r="I10" s="7"/>
      <c r="J10" s="7"/>
      <c r="K10" s="7"/>
      <c r="L10" s="69"/>
      <c r="M10" s="69"/>
      <c r="N10" s="6"/>
      <c r="O10" s="6"/>
      <c r="P10" s="5"/>
    </row>
    <row r="11" spans="1:17">
      <c r="A11" s="140" t="s">
        <v>87</v>
      </c>
      <c r="B11" s="141"/>
      <c r="C11" s="141"/>
      <c r="D11" s="141"/>
      <c r="E11" s="141"/>
      <c r="F11" s="141"/>
      <c r="G11" s="141"/>
      <c r="H11" s="141"/>
      <c r="I11" s="141"/>
      <c r="J11" s="141"/>
      <c r="K11" s="141"/>
      <c r="L11" s="141"/>
      <c r="M11" s="142"/>
      <c r="N11" s="6"/>
      <c r="O11" s="6"/>
      <c r="P11" s="5"/>
    </row>
    <row r="12" spans="1:17">
      <c r="A12" s="3" t="str">
        <f>IF('Year 1'!A12="","",'Year 1'!A12)</f>
        <v/>
      </c>
      <c r="B12" s="9">
        <v>0</v>
      </c>
      <c r="C12" s="8">
        <v>0</v>
      </c>
      <c r="D12" s="54">
        <f>ROUND(1.03*'Year 1'!D12,0)</f>
        <v>0</v>
      </c>
      <c r="E12" s="54">
        <f>ROUND(D12/12*C12*B12,0)</f>
        <v>0</v>
      </c>
      <c r="F12" s="52">
        <f>IF('Year 1'!F12="","",'Year 1'!F12)</f>
        <v>0</v>
      </c>
      <c r="G12" s="53">
        <f>ROUND(E12*0.18+F12*C12*B12,0)</f>
        <v>0</v>
      </c>
      <c r="H12" s="54">
        <f>E12+G12</f>
        <v>0</v>
      </c>
      <c r="I12" s="7"/>
      <c r="J12" s="7"/>
      <c r="K12" s="7"/>
      <c r="L12" s="69"/>
      <c r="M12" s="69"/>
      <c r="N12" s="6"/>
      <c r="O12" s="6"/>
      <c r="P12" s="5"/>
    </row>
    <row r="13" spans="1:17">
      <c r="A13" s="3" t="str">
        <f>IF('Year 1'!A13="","",'Year 1'!A13)</f>
        <v/>
      </c>
      <c r="B13" s="9">
        <v>0</v>
      </c>
      <c r="C13" s="8">
        <v>0</v>
      </c>
      <c r="D13" s="54">
        <f>ROUND(1.03*'Year 1'!D13,0)</f>
        <v>0</v>
      </c>
      <c r="E13" s="54">
        <f t="shared" ref="E13:E15" si="2">ROUND(D13/12*C13*B13,0)</f>
        <v>0</v>
      </c>
      <c r="F13" s="52">
        <f>IF('Year 1'!F13="","",'Year 1'!F13)</f>
        <v>0</v>
      </c>
      <c r="G13" s="53">
        <f t="shared" ref="G13:G15" si="3">ROUND(E13*0.18+F13*C13*B13,0)</f>
        <v>0</v>
      </c>
      <c r="H13" s="54">
        <f>E13+G13</f>
        <v>0</v>
      </c>
      <c r="I13" s="7"/>
      <c r="J13" s="7"/>
      <c r="K13" s="7"/>
      <c r="L13" s="69"/>
      <c r="M13" s="69"/>
      <c r="N13" s="6"/>
      <c r="O13" s="6"/>
      <c r="P13" s="5"/>
    </row>
    <row r="14" spans="1:17">
      <c r="A14" s="3" t="str">
        <f>IF('Year 1'!A14="","",'Year 1'!A14)</f>
        <v/>
      </c>
      <c r="B14" s="9">
        <v>0</v>
      </c>
      <c r="C14" s="8">
        <v>0</v>
      </c>
      <c r="D14" s="54">
        <f>ROUND(1.03*'Year 1'!D14,0)</f>
        <v>0</v>
      </c>
      <c r="E14" s="54">
        <f t="shared" si="2"/>
        <v>0</v>
      </c>
      <c r="F14" s="52">
        <f>IF('Year 1'!F14="","",'Year 1'!F14)</f>
        <v>0</v>
      </c>
      <c r="G14" s="53">
        <f t="shared" si="3"/>
        <v>0</v>
      </c>
      <c r="H14" s="54">
        <f>E14+G14</f>
        <v>0</v>
      </c>
      <c r="I14" s="7"/>
      <c r="J14" s="7"/>
      <c r="K14" s="7"/>
      <c r="L14" s="69"/>
      <c r="M14" s="69"/>
      <c r="N14" s="6"/>
      <c r="O14" s="6"/>
      <c r="P14" s="5"/>
    </row>
    <row r="15" spans="1:17">
      <c r="A15" s="3" t="str">
        <f>IF('Year 1'!A15="","",'Year 1'!A15)</f>
        <v/>
      </c>
      <c r="B15" s="9">
        <v>0</v>
      </c>
      <c r="C15" s="8">
        <v>0</v>
      </c>
      <c r="D15" s="54">
        <f>ROUND(1.03*'Year 1'!D15,0)</f>
        <v>0</v>
      </c>
      <c r="E15" s="54">
        <f t="shared" si="2"/>
        <v>0</v>
      </c>
      <c r="F15" s="52">
        <f>IF('Year 1'!F15="","",'Year 1'!F15)</f>
        <v>0</v>
      </c>
      <c r="G15" s="53">
        <f t="shared" si="3"/>
        <v>0</v>
      </c>
      <c r="H15" s="54">
        <f>E15+G15</f>
        <v>0</v>
      </c>
      <c r="I15" s="7"/>
      <c r="J15" s="7"/>
      <c r="K15" s="7"/>
      <c r="L15" s="69"/>
      <c r="M15" s="69"/>
      <c r="N15" s="6"/>
      <c r="O15" s="6"/>
      <c r="P15" s="5"/>
    </row>
    <row r="16" spans="1:17">
      <c r="A16" s="80"/>
      <c r="B16" s="80"/>
      <c r="C16" s="83"/>
      <c r="D16" s="41" t="s">
        <v>11</v>
      </c>
      <c r="E16" s="55">
        <f>SUM(E7:E10,E12:E15)</f>
        <v>0</v>
      </c>
      <c r="F16" s="25"/>
      <c r="G16" s="56">
        <f>SUM(G7:G10,G12:G15)</f>
        <v>0</v>
      </c>
      <c r="H16" s="56">
        <f>SUM(H7:H10,H12:H15)</f>
        <v>0</v>
      </c>
      <c r="I16" s="7"/>
      <c r="J16" s="7"/>
      <c r="K16" s="7"/>
      <c r="L16" s="69"/>
      <c r="M16" s="69"/>
      <c r="N16" s="6"/>
      <c r="O16" s="6"/>
      <c r="P16" s="5"/>
    </row>
    <row r="17" spans="1:16">
      <c r="A17" s="50" t="s">
        <v>5</v>
      </c>
      <c r="B17" s="71" t="s">
        <v>12</v>
      </c>
      <c r="C17" s="72" t="s">
        <v>13</v>
      </c>
      <c r="D17" s="73" t="s">
        <v>14</v>
      </c>
      <c r="E17" s="143"/>
      <c r="F17" s="143"/>
      <c r="G17" s="143"/>
      <c r="H17" s="143"/>
      <c r="I17" s="143"/>
      <c r="J17" s="143"/>
      <c r="K17" s="143"/>
      <c r="L17" s="143"/>
      <c r="M17" s="144"/>
      <c r="N17" s="6"/>
      <c r="O17" s="6"/>
      <c r="P17" s="5"/>
    </row>
    <row r="18" spans="1:16">
      <c r="A18" s="4" t="str">
        <f>IF('Year 1'!A18="","",'Year 1'!A18)</f>
        <v/>
      </c>
      <c r="B18" s="1">
        <v>0</v>
      </c>
      <c r="C18" s="10">
        <v>0</v>
      </c>
      <c r="D18" s="52">
        <f>ROUND(1.03*'Year 1'!D18,0)</f>
        <v>0</v>
      </c>
      <c r="E18" s="54">
        <f>ROUND(C18*D18*B18,0)</f>
        <v>0</v>
      </c>
      <c r="F18" s="21" t="s">
        <v>50</v>
      </c>
      <c r="G18" s="53">
        <f>ROUND(E18*0.08,0)</f>
        <v>0</v>
      </c>
      <c r="H18" s="54">
        <f>E18+G18</f>
        <v>0</v>
      </c>
      <c r="I18" s="7"/>
      <c r="J18" s="7"/>
      <c r="K18" s="7"/>
      <c r="L18" s="69"/>
      <c r="M18" s="69"/>
      <c r="N18" s="6"/>
      <c r="O18" s="6"/>
      <c r="P18" s="5"/>
    </row>
    <row r="19" spans="1:16">
      <c r="A19" s="4" t="str">
        <f>IF('Year 1'!A19="","",'Year 1'!A19)</f>
        <v/>
      </c>
      <c r="B19" s="1">
        <v>0</v>
      </c>
      <c r="C19" s="10">
        <v>0</v>
      </c>
      <c r="D19" s="52">
        <f>ROUND(1.03*'Year 1'!D19,0)</f>
        <v>0</v>
      </c>
      <c r="E19" s="54">
        <f t="shared" ref="E19:E21" si="4">ROUND(C19*D19*B19,0)</f>
        <v>0</v>
      </c>
      <c r="F19" s="21" t="s">
        <v>50</v>
      </c>
      <c r="G19" s="53">
        <f t="shared" ref="G19:G21" si="5">ROUND(E19*0.08,0)</f>
        <v>0</v>
      </c>
      <c r="H19" s="54">
        <f>E19+G19</f>
        <v>0</v>
      </c>
      <c r="I19" s="7"/>
      <c r="J19" s="7"/>
      <c r="K19" s="7"/>
      <c r="L19" s="69"/>
      <c r="M19" s="69"/>
      <c r="N19" s="6"/>
      <c r="O19" s="6"/>
      <c r="P19" s="5"/>
    </row>
    <row r="20" spans="1:16">
      <c r="A20" s="4" t="str">
        <f>IF('Year 1'!A20="","",'Year 1'!A20)</f>
        <v/>
      </c>
      <c r="B20" s="1">
        <v>0</v>
      </c>
      <c r="C20" s="10">
        <v>0</v>
      </c>
      <c r="D20" s="52">
        <f>ROUND(1.03*'Year 1'!D20,0)</f>
        <v>0</v>
      </c>
      <c r="E20" s="54">
        <f t="shared" si="4"/>
        <v>0</v>
      </c>
      <c r="F20" s="21" t="s">
        <v>50</v>
      </c>
      <c r="G20" s="53">
        <f t="shared" si="5"/>
        <v>0</v>
      </c>
      <c r="H20" s="54">
        <f>E20+G20</f>
        <v>0</v>
      </c>
      <c r="I20" s="7"/>
      <c r="J20" s="7"/>
      <c r="K20" s="7"/>
      <c r="L20" s="69"/>
      <c r="M20" s="69"/>
      <c r="N20" s="6"/>
      <c r="O20" s="6"/>
      <c r="P20" s="5"/>
    </row>
    <row r="21" spans="1:16">
      <c r="A21" s="4" t="str">
        <f>IF('Year 1'!A21="","",'Year 1'!A21)</f>
        <v/>
      </c>
      <c r="B21" s="1">
        <v>0</v>
      </c>
      <c r="C21" s="10">
        <v>0</v>
      </c>
      <c r="D21" s="52">
        <f>ROUND(1.03*'Year 1'!D21,0)</f>
        <v>0</v>
      </c>
      <c r="E21" s="54">
        <f t="shared" si="4"/>
        <v>0</v>
      </c>
      <c r="F21" s="59" t="s">
        <v>50</v>
      </c>
      <c r="G21" s="53">
        <f t="shared" si="5"/>
        <v>0</v>
      </c>
      <c r="H21" s="54">
        <f>E21+G21</f>
        <v>0</v>
      </c>
      <c r="I21" s="7"/>
      <c r="J21" s="7"/>
      <c r="K21" s="7"/>
      <c r="L21" s="69"/>
      <c r="M21" s="69"/>
      <c r="N21" s="6"/>
      <c r="O21" s="6"/>
      <c r="P21" s="5"/>
    </row>
    <row r="22" spans="1:16">
      <c r="A22" s="80"/>
      <c r="B22" s="80"/>
      <c r="C22" s="82"/>
      <c r="D22" s="42" t="s">
        <v>11</v>
      </c>
      <c r="E22" s="57">
        <f>SUM(E18:E21)</f>
        <v>0</v>
      </c>
      <c r="F22" s="24"/>
      <c r="G22" s="58">
        <f>SUM(G18:G21)</f>
        <v>0</v>
      </c>
      <c r="H22" s="58">
        <f>SUM(H18:H21)</f>
        <v>0</v>
      </c>
      <c r="I22" s="7"/>
      <c r="J22" s="7"/>
      <c r="K22" s="7"/>
      <c r="L22" s="69"/>
      <c r="M22" s="69"/>
      <c r="N22" s="6"/>
      <c r="O22" s="6"/>
      <c r="P22" s="5"/>
    </row>
    <row r="23" spans="1:16">
      <c r="A23" s="145" t="s">
        <v>0</v>
      </c>
      <c r="B23" s="146"/>
      <c r="C23" s="146"/>
      <c r="D23" s="146"/>
      <c r="E23" s="146"/>
      <c r="F23" s="146"/>
      <c r="G23" s="146"/>
      <c r="H23" s="146"/>
      <c r="I23" s="146"/>
      <c r="J23" s="146"/>
      <c r="K23" s="146"/>
      <c r="L23" s="146"/>
      <c r="M23" s="147"/>
      <c r="N23" s="6"/>
      <c r="O23" s="6"/>
      <c r="P23" s="5"/>
    </row>
    <row r="24" spans="1:16">
      <c r="A24" s="12"/>
      <c r="B24" s="11"/>
      <c r="C24" s="11"/>
      <c r="D24" s="11"/>
      <c r="E24" s="11"/>
      <c r="F24" s="11"/>
      <c r="G24" s="26"/>
      <c r="H24" s="62">
        <v>0</v>
      </c>
      <c r="I24" s="7"/>
      <c r="J24" s="7"/>
      <c r="K24" s="7"/>
      <c r="L24" s="69"/>
      <c r="M24" s="69"/>
      <c r="N24" s="6"/>
      <c r="O24" s="6"/>
      <c r="P24" s="5"/>
    </row>
    <row r="25" spans="1:16">
      <c r="A25" s="12"/>
      <c r="B25" s="11"/>
      <c r="C25" s="11"/>
      <c r="D25" s="11"/>
      <c r="E25" s="11"/>
      <c r="F25" s="11"/>
      <c r="G25" s="26"/>
      <c r="H25" s="62">
        <v>0</v>
      </c>
      <c r="I25" s="7"/>
      <c r="J25" s="7"/>
      <c r="K25" s="7"/>
      <c r="L25" s="69"/>
      <c r="M25" s="69"/>
      <c r="N25" s="6"/>
      <c r="O25" s="6"/>
      <c r="P25" s="5"/>
    </row>
    <row r="26" spans="1:16">
      <c r="A26" s="12"/>
      <c r="B26" s="11"/>
      <c r="C26" s="11"/>
      <c r="D26" s="11"/>
      <c r="E26" s="11"/>
      <c r="F26" s="11"/>
      <c r="G26" s="26"/>
      <c r="H26" s="62">
        <v>0</v>
      </c>
      <c r="I26" s="7"/>
      <c r="J26" s="7"/>
      <c r="K26" s="7"/>
      <c r="L26" s="69"/>
      <c r="M26" s="69"/>
      <c r="N26" s="6"/>
      <c r="O26" s="6"/>
      <c r="P26" s="5"/>
    </row>
    <row r="27" spans="1:16">
      <c r="A27" s="80"/>
      <c r="B27" s="80"/>
      <c r="C27" s="81"/>
      <c r="D27" s="81"/>
      <c r="E27" s="81"/>
      <c r="F27" s="81"/>
      <c r="G27" s="42" t="s">
        <v>11</v>
      </c>
      <c r="H27" s="63">
        <f>SUM(H24:H26)</f>
        <v>0</v>
      </c>
      <c r="I27" s="7"/>
      <c r="J27" s="7"/>
      <c r="K27" s="7"/>
      <c r="L27" s="69"/>
      <c r="M27" s="69"/>
      <c r="N27" s="6"/>
      <c r="O27" s="6"/>
      <c r="P27" s="5"/>
    </row>
    <row r="28" spans="1:16">
      <c r="A28" s="145" t="s">
        <v>1</v>
      </c>
      <c r="B28" s="146"/>
      <c r="C28" s="146"/>
      <c r="D28" s="146"/>
      <c r="E28" s="146"/>
      <c r="F28" s="146"/>
      <c r="G28" s="146"/>
      <c r="H28" s="146"/>
      <c r="I28" s="146"/>
      <c r="J28" s="146"/>
      <c r="K28" s="146"/>
      <c r="L28" s="146"/>
      <c r="M28" s="147"/>
      <c r="N28" s="6"/>
      <c r="O28" s="6"/>
      <c r="P28" s="5"/>
    </row>
    <row r="29" spans="1:16">
      <c r="A29" s="13"/>
      <c r="B29" s="11"/>
      <c r="C29" s="11"/>
      <c r="D29" s="11"/>
      <c r="E29" s="11"/>
      <c r="F29" s="11"/>
      <c r="G29" s="26"/>
      <c r="H29" s="62">
        <v>0</v>
      </c>
      <c r="I29" s="7"/>
      <c r="J29" s="7"/>
      <c r="K29" s="7"/>
      <c r="L29" s="69"/>
      <c r="M29" s="69"/>
      <c r="N29" s="6"/>
      <c r="O29" s="6"/>
      <c r="P29" s="5"/>
    </row>
    <row r="30" spans="1:16">
      <c r="A30" s="13"/>
      <c r="B30" s="11"/>
      <c r="C30" s="11"/>
      <c r="D30" s="11"/>
      <c r="E30" s="11"/>
      <c r="F30" s="11"/>
      <c r="G30" s="26"/>
      <c r="H30" s="62">
        <v>0</v>
      </c>
      <c r="I30" s="7"/>
      <c r="J30" s="7"/>
      <c r="K30" s="7"/>
      <c r="L30" s="69"/>
      <c r="M30" s="69"/>
      <c r="N30" s="6"/>
      <c r="O30" s="6"/>
      <c r="P30" s="5"/>
    </row>
    <row r="31" spans="1:16">
      <c r="A31" s="12"/>
      <c r="B31" s="11"/>
      <c r="C31" s="11"/>
      <c r="D31" s="11"/>
      <c r="E31" s="11"/>
      <c r="F31" s="11"/>
      <c r="G31" s="26"/>
      <c r="H31" s="62">
        <v>0</v>
      </c>
      <c r="I31" s="7"/>
      <c r="J31" s="7"/>
      <c r="K31" s="7"/>
      <c r="L31" s="69"/>
      <c r="M31" s="69"/>
      <c r="N31" s="6"/>
      <c r="O31" s="6"/>
      <c r="P31" s="5"/>
    </row>
    <row r="32" spans="1:16">
      <c r="A32" s="80"/>
      <c r="B32" s="80"/>
      <c r="C32" s="81"/>
      <c r="D32" s="81"/>
      <c r="E32" s="81"/>
      <c r="F32" s="81"/>
      <c r="G32" s="43" t="s">
        <v>11</v>
      </c>
      <c r="H32" s="63">
        <f>SUM(H29:H31)</f>
        <v>0</v>
      </c>
      <c r="I32" s="7"/>
      <c r="J32" s="7"/>
      <c r="K32" s="7"/>
      <c r="L32" s="69"/>
      <c r="M32" s="69"/>
      <c r="N32" s="6"/>
      <c r="O32" s="6"/>
      <c r="P32" s="5"/>
    </row>
    <row r="33" spans="1:16">
      <c r="A33" s="145" t="s">
        <v>2</v>
      </c>
      <c r="B33" s="146"/>
      <c r="C33" s="146"/>
      <c r="D33" s="146"/>
      <c r="E33" s="146"/>
      <c r="F33" s="146"/>
      <c r="G33" s="146"/>
      <c r="H33" s="146"/>
      <c r="I33" s="146"/>
      <c r="J33" s="146"/>
      <c r="K33" s="146"/>
      <c r="L33" s="146"/>
      <c r="M33" s="147"/>
      <c r="N33" s="6"/>
      <c r="O33" s="6"/>
      <c r="P33" s="5"/>
    </row>
    <row r="34" spans="1:16">
      <c r="A34" s="12"/>
      <c r="B34" s="11"/>
      <c r="C34" s="11"/>
      <c r="D34" s="11"/>
      <c r="E34" s="11"/>
      <c r="F34" s="11"/>
      <c r="G34" s="26"/>
      <c r="H34" s="62">
        <v>0</v>
      </c>
      <c r="I34" s="7"/>
      <c r="J34" s="7"/>
      <c r="K34" s="7"/>
      <c r="L34" s="69"/>
      <c r="M34" s="69"/>
      <c r="N34" s="6"/>
      <c r="O34" s="6"/>
      <c r="P34" s="5"/>
    </row>
    <row r="35" spans="1:16">
      <c r="A35" s="12"/>
      <c r="B35" s="11"/>
      <c r="C35" s="11"/>
      <c r="D35" s="11"/>
      <c r="E35" s="11"/>
      <c r="F35" s="11"/>
      <c r="G35" s="26"/>
      <c r="H35" s="62">
        <v>0</v>
      </c>
      <c r="I35" s="7"/>
      <c r="J35" s="7"/>
      <c r="K35" s="7"/>
      <c r="L35" s="69"/>
      <c r="M35" s="69"/>
      <c r="N35" s="6"/>
      <c r="O35" s="6"/>
      <c r="P35" s="5"/>
    </row>
    <row r="36" spans="1:16">
      <c r="A36" s="12"/>
      <c r="B36" s="11"/>
      <c r="C36" s="11"/>
      <c r="D36" s="11"/>
      <c r="E36" s="11"/>
      <c r="F36" s="11"/>
      <c r="G36" s="26"/>
      <c r="H36" s="62">
        <v>0</v>
      </c>
      <c r="I36" s="7"/>
      <c r="J36" s="7"/>
      <c r="K36" s="7"/>
      <c r="L36" s="69"/>
      <c r="M36" s="69"/>
      <c r="N36" s="6"/>
      <c r="O36" s="6"/>
      <c r="P36" s="5"/>
    </row>
    <row r="37" spans="1:16">
      <c r="A37" s="80"/>
      <c r="B37" s="80"/>
      <c r="C37" s="78"/>
      <c r="D37" s="78"/>
      <c r="E37" s="78"/>
      <c r="F37" s="78"/>
      <c r="G37" s="43" t="s">
        <v>11</v>
      </c>
      <c r="H37" s="63">
        <f>SUM(H34:H36)</f>
        <v>0</v>
      </c>
      <c r="I37" s="74"/>
      <c r="J37" s="77"/>
      <c r="K37" s="77"/>
      <c r="L37" s="78"/>
      <c r="M37" s="78"/>
      <c r="N37" s="6"/>
      <c r="O37" s="6"/>
      <c r="P37" s="5"/>
    </row>
    <row r="38" spans="1:16" ht="14.1" customHeight="1" thickBot="1">
      <c r="A38" s="80"/>
      <c r="B38" s="80"/>
      <c r="C38" s="80"/>
      <c r="D38" s="80"/>
      <c r="E38" s="80"/>
      <c r="F38" s="80"/>
      <c r="G38" s="160"/>
      <c r="H38" s="161"/>
      <c r="I38" s="75"/>
      <c r="J38" s="76"/>
      <c r="K38" s="76"/>
      <c r="L38" s="80"/>
      <c r="M38" s="80"/>
      <c r="O38" s="6"/>
      <c r="P38" s="5"/>
    </row>
    <row r="39" spans="1:16" ht="15" customHeight="1">
      <c r="A39" s="158" t="s">
        <v>3</v>
      </c>
      <c r="B39" s="159"/>
      <c r="C39" s="159"/>
      <c r="D39" s="159"/>
      <c r="E39" s="159"/>
      <c r="F39" s="159"/>
      <c r="G39" s="43" t="s">
        <v>11</v>
      </c>
      <c r="H39" s="63">
        <f>H16+H22+H27+H32+H37</f>
        <v>0</v>
      </c>
      <c r="I39" s="76"/>
      <c r="J39" s="254" t="s">
        <v>113</v>
      </c>
      <c r="K39" s="255"/>
      <c r="L39" s="255"/>
      <c r="M39" s="256"/>
      <c r="O39" s="6"/>
      <c r="P39" s="5"/>
    </row>
    <row r="40" spans="1:16">
      <c r="A40" s="80"/>
      <c r="B40" s="80"/>
      <c r="C40" s="80"/>
      <c r="D40" s="80"/>
      <c r="E40" s="80"/>
      <c r="F40" s="80"/>
      <c r="G40" s="160"/>
      <c r="H40" s="161"/>
      <c r="I40" s="76"/>
      <c r="J40" s="257"/>
      <c r="K40" s="258"/>
      <c r="L40" s="258"/>
      <c r="M40" s="259"/>
      <c r="O40" s="6"/>
      <c r="P40" s="5"/>
    </row>
    <row r="41" spans="1:16" ht="16.2" thickBot="1">
      <c r="A41" s="158" t="s">
        <v>15</v>
      </c>
      <c r="B41" s="159"/>
      <c r="C41" s="159"/>
      <c r="D41" s="159"/>
      <c r="E41" s="159"/>
      <c r="F41" s="159"/>
      <c r="G41" s="174" t="s">
        <v>60</v>
      </c>
      <c r="H41" s="175"/>
      <c r="I41" s="76"/>
      <c r="J41" s="167" t="s">
        <v>78</v>
      </c>
      <c r="K41" s="162"/>
      <c r="L41" s="38" t="s">
        <v>46</v>
      </c>
      <c r="M41" s="39" t="s">
        <v>47</v>
      </c>
      <c r="O41" s="6"/>
      <c r="P41" s="5"/>
    </row>
    <row r="42" spans="1:16" ht="15" thickTop="1">
      <c r="A42" s="221" t="s">
        <v>102</v>
      </c>
      <c r="B42" s="222">
        <f>IF($F$2-VLOOKUP($G$50,$I$51:$K$72,3,FALSE)&lt;0,$B$44,ROUND((1-($F$2-VLOOKUP($G$50,$I$51:$K$72,3,FALSE))/($F$2+1-$C$2))*$B$44,0))</f>
        <v>0</v>
      </c>
      <c r="C42" s="178"/>
      <c r="D42" s="157" t="s">
        <v>19</v>
      </c>
      <c r="E42" s="180">
        <f>VLOOKUP($G$50,$I$51:$J$72,2,FALSE)</f>
        <v>0.5</v>
      </c>
      <c r="F42" s="181"/>
      <c r="G42" s="43"/>
      <c r="H42" s="63">
        <f>ROUND(B42*E42,0)</f>
        <v>0</v>
      </c>
      <c r="I42" s="76"/>
      <c r="J42" s="163" t="s">
        <v>79</v>
      </c>
      <c r="K42" s="133"/>
      <c r="L42" s="204">
        <v>1169.8900000000001</v>
      </c>
      <c r="M42" s="205">
        <v>584.95000000000005</v>
      </c>
      <c r="O42" s="6"/>
      <c r="P42" s="5"/>
    </row>
    <row r="43" spans="1:16">
      <c r="A43" s="213" t="s">
        <v>103</v>
      </c>
      <c r="B43" s="222">
        <f>B44-B42</f>
        <v>0</v>
      </c>
      <c r="C43" s="214"/>
      <c r="D43" s="157" t="s">
        <v>19</v>
      </c>
      <c r="E43" s="215">
        <f>VLOOKUP($G$50+1,$I$51:$J$72,2,FALSE)</f>
        <v>0.5</v>
      </c>
      <c r="F43" s="215"/>
      <c r="G43" s="43"/>
      <c r="H43" s="63">
        <f>ROUND(B43*E43,0)</f>
        <v>0</v>
      </c>
      <c r="I43" s="76"/>
      <c r="J43" s="164" t="s">
        <v>80</v>
      </c>
      <c r="K43" s="134"/>
      <c r="L43" s="206">
        <v>838.7</v>
      </c>
      <c r="M43" s="207">
        <v>419.35</v>
      </c>
      <c r="O43" s="6"/>
      <c r="P43" s="5"/>
    </row>
    <row r="44" spans="1:16">
      <c r="A44" s="219" t="s">
        <v>107</v>
      </c>
      <c r="B44" s="223">
        <f>H39</f>
        <v>0</v>
      </c>
      <c r="C44" s="81"/>
      <c r="D44" s="81"/>
      <c r="E44" s="81"/>
      <c r="F44" s="81"/>
      <c r="G44" s="220" t="s">
        <v>108</v>
      </c>
      <c r="H44" s="63">
        <f>H42+H43</f>
        <v>0</v>
      </c>
      <c r="I44" s="76"/>
      <c r="J44" s="165" t="s">
        <v>81</v>
      </c>
      <c r="K44" s="135"/>
      <c r="L44" s="206">
        <v>957.27</v>
      </c>
      <c r="M44" s="207">
        <v>478.64</v>
      </c>
      <c r="N44" s="40"/>
      <c r="O44" s="6"/>
      <c r="P44" s="5"/>
    </row>
    <row r="45" spans="1:16" ht="15" thickBot="1">
      <c r="A45" s="219"/>
      <c r="B45" s="79"/>
      <c r="C45" s="81"/>
      <c r="D45" s="81"/>
      <c r="E45" s="81"/>
      <c r="F45" s="81"/>
      <c r="G45" s="84"/>
      <c r="H45" s="79"/>
      <c r="I45" s="76"/>
      <c r="J45" s="166" t="s">
        <v>82</v>
      </c>
      <c r="K45" s="136"/>
      <c r="L45" s="208">
        <v>628.04999999999995</v>
      </c>
      <c r="M45" s="209">
        <v>314.02999999999997</v>
      </c>
      <c r="N45" s="40"/>
      <c r="O45" s="6"/>
      <c r="P45" s="5"/>
    </row>
    <row r="46" spans="1:16" ht="15.6">
      <c r="A46" s="137" t="s">
        <v>4</v>
      </c>
      <c r="B46" s="138"/>
      <c r="C46" s="138"/>
      <c r="D46" s="138"/>
      <c r="E46" s="138"/>
      <c r="F46" s="138"/>
      <c r="G46" s="138"/>
      <c r="H46" s="139"/>
      <c r="I46" s="76"/>
      <c r="J46" s="76"/>
      <c r="K46" s="76"/>
      <c r="L46" s="80"/>
      <c r="M46" s="80"/>
      <c r="N46" s="2"/>
      <c r="O46" s="2"/>
    </row>
    <row r="47" spans="1:16">
      <c r="A47" s="156" t="s">
        <v>61</v>
      </c>
      <c r="B47" s="177">
        <f>SUMIF(K7:K10,"M",H7:H10)+SUMIF(K12:K15,"M",H12:H15)+SUMIF(K18:K21,"M",H18:H21)+SUMIF(K24:K26,"M",H24:H26)+SUMIF(K29:K31,"M",H29:H31)+SUMIF(K34:K36,"M",H34:H36)+IF(H41="M",H44,0)</f>
        <v>0</v>
      </c>
      <c r="C47" s="178"/>
      <c r="D47" s="157" t="s">
        <v>62</v>
      </c>
      <c r="E47" s="179">
        <f>SUMIF(K7:K10,"V",H7:H10)+SUMIF(K12:K15,"V",H12:H15)+SUMIF(K18:K21,"V",H18:H21)+SUMIF(K24:K26,"V",H24:H26)+SUMIF(K29:K31,"V",H29:H31)+SUMIF(K34:K36,"V",H34:H36)+IF(H41="V",H44,0)</f>
        <v>0</v>
      </c>
      <c r="F47" s="176"/>
      <c r="G47" s="43" t="s">
        <v>11</v>
      </c>
      <c r="H47" s="63">
        <f>H39+H44</f>
        <v>0</v>
      </c>
      <c r="I47" s="76"/>
      <c r="J47" s="76"/>
      <c r="K47" s="76"/>
      <c r="L47" s="80"/>
      <c r="M47" s="80"/>
    </row>
    <row r="48" spans="1:16" hidden="1">
      <c r="A48" s="80"/>
      <c r="B48" s="80"/>
      <c r="C48" s="80"/>
      <c r="D48" s="80"/>
      <c r="E48" s="80"/>
      <c r="F48" s="80"/>
      <c r="G48" s="160"/>
      <c r="H48" s="161"/>
      <c r="I48" s="76"/>
      <c r="J48" s="76"/>
      <c r="K48" s="76"/>
      <c r="L48" s="80"/>
      <c r="M48" s="80"/>
    </row>
    <row r="49" spans="1:11" hidden="1"/>
    <row r="50" spans="1:11" hidden="1">
      <c r="F50" s="216" t="s">
        <v>104</v>
      </c>
      <c r="G50" s="217">
        <f>IF(MONTH(C2)&lt;9,YEAR(C2),YEAR(C2)+1)</f>
        <v>2021</v>
      </c>
      <c r="H50" s="217"/>
      <c r="I50" s="216" t="s">
        <v>105</v>
      </c>
      <c r="J50" s="216" t="s">
        <v>106</v>
      </c>
      <c r="K50" s="216" t="s">
        <v>18</v>
      </c>
    </row>
    <row r="51" spans="1:11" hidden="1">
      <c r="F51" s="217"/>
      <c r="G51" s="217"/>
      <c r="H51" s="217"/>
      <c r="I51" s="217">
        <v>2011</v>
      </c>
      <c r="J51" s="217">
        <v>0.47</v>
      </c>
      <c r="K51" s="218">
        <f>DATE(I51,8,31)</f>
        <v>40786</v>
      </c>
    </row>
    <row r="52" spans="1:11" hidden="1">
      <c r="B52" s="14"/>
      <c r="C52" s="15"/>
      <c r="D52" s="16"/>
      <c r="F52" s="217"/>
      <c r="G52" s="217"/>
      <c r="H52" s="217"/>
      <c r="I52" s="217">
        <v>2012</v>
      </c>
      <c r="J52" s="217">
        <v>0.47</v>
      </c>
      <c r="K52" s="218">
        <f t="shared" ref="K52:K72" si="6">DATE(I52,8,31)</f>
        <v>41152</v>
      </c>
    </row>
    <row r="53" spans="1:11" hidden="1">
      <c r="A53" s="17"/>
      <c r="B53" s="18"/>
      <c r="C53" s="18"/>
      <c r="D53" s="15"/>
      <c r="F53" s="217"/>
      <c r="G53" s="217"/>
      <c r="H53" s="217"/>
      <c r="I53" s="217">
        <v>2013</v>
      </c>
      <c r="J53" s="217">
        <v>0.47</v>
      </c>
      <c r="K53" s="218">
        <f t="shared" si="6"/>
        <v>41517</v>
      </c>
    </row>
    <row r="54" spans="1:11" hidden="1">
      <c r="A54" s="19"/>
      <c r="B54" s="20"/>
      <c r="C54" s="20"/>
      <c r="D54" s="15"/>
      <c r="F54" s="217"/>
      <c r="G54" s="217"/>
      <c r="H54" s="217"/>
      <c r="I54" s="217">
        <v>2014</v>
      </c>
      <c r="J54" s="217">
        <v>0.47</v>
      </c>
      <c r="K54" s="218">
        <f t="shared" si="6"/>
        <v>41882</v>
      </c>
    </row>
    <row r="55" spans="1:11" hidden="1">
      <c r="A55" s="15"/>
      <c r="B55" s="15"/>
      <c r="C55" s="15"/>
      <c r="D55" s="15"/>
      <c r="F55" s="217"/>
      <c r="G55" s="217"/>
      <c r="H55" s="217"/>
      <c r="I55" s="217">
        <v>2015</v>
      </c>
      <c r="J55" s="217">
        <v>0.47</v>
      </c>
      <c r="K55" s="218">
        <f t="shared" si="6"/>
        <v>42247</v>
      </c>
    </row>
    <row r="56" spans="1:11" hidden="1">
      <c r="F56" s="217"/>
      <c r="G56" s="217"/>
      <c r="H56" s="217"/>
      <c r="I56" s="217">
        <v>2016</v>
      </c>
      <c r="J56" s="217">
        <v>0.47</v>
      </c>
      <c r="K56" s="218">
        <f t="shared" si="6"/>
        <v>42613</v>
      </c>
    </row>
    <row r="57" spans="1:11" hidden="1">
      <c r="B57" s="14"/>
      <c r="C57" s="15"/>
      <c r="D57" s="16"/>
      <c r="F57" s="217"/>
      <c r="G57" s="217"/>
      <c r="H57" s="217"/>
      <c r="I57" s="217">
        <v>2017</v>
      </c>
      <c r="J57" s="217">
        <v>0.47</v>
      </c>
      <c r="K57" s="218">
        <f t="shared" si="6"/>
        <v>42978</v>
      </c>
    </row>
    <row r="58" spans="1:11" hidden="1">
      <c r="A58" s="17"/>
      <c r="B58" s="18"/>
      <c r="C58" s="18"/>
      <c r="D58" s="15"/>
      <c r="F58" s="217"/>
      <c r="G58" s="217"/>
      <c r="H58" s="217"/>
      <c r="I58" s="217">
        <v>2018</v>
      </c>
      <c r="J58" s="217">
        <v>0.47</v>
      </c>
      <c r="K58" s="218">
        <f t="shared" si="6"/>
        <v>43343</v>
      </c>
    </row>
    <row r="59" spans="1:11" hidden="1">
      <c r="A59" s="19"/>
      <c r="B59" s="20"/>
      <c r="C59" s="20"/>
      <c r="D59" s="15"/>
      <c r="F59" s="217"/>
      <c r="G59" s="217"/>
      <c r="H59" s="217"/>
      <c r="I59" s="217">
        <v>2019</v>
      </c>
      <c r="J59" s="217">
        <v>0.49</v>
      </c>
      <c r="K59" s="218">
        <f t="shared" si="6"/>
        <v>43708</v>
      </c>
    </row>
    <row r="60" spans="1:11" hidden="1">
      <c r="A60" s="15"/>
      <c r="B60" s="15"/>
      <c r="C60" s="15"/>
      <c r="D60" s="15"/>
      <c r="F60" s="217"/>
      <c r="G60" s="217"/>
      <c r="H60" s="217"/>
      <c r="I60" s="217">
        <v>2020</v>
      </c>
      <c r="J60" s="217">
        <v>0.495</v>
      </c>
      <c r="K60" s="218">
        <f t="shared" si="6"/>
        <v>44074</v>
      </c>
    </row>
    <row r="61" spans="1:11" hidden="1">
      <c r="F61" s="217"/>
      <c r="G61" s="217"/>
      <c r="H61" s="217"/>
      <c r="I61" s="217">
        <v>2021</v>
      </c>
      <c r="J61" s="217">
        <v>0.5</v>
      </c>
      <c r="K61" s="218">
        <f t="shared" si="6"/>
        <v>44439</v>
      </c>
    </row>
    <row r="62" spans="1:11" hidden="1">
      <c r="F62" s="217"/>
      <c r="G62" s="217"/>
      <c r="H62" s="217"/>
      <c r="I62" s="217">
        <v>2022</v>
      </c>
      <c r="J62" s="217">
        <v>0.5</v>
      </c>
      <c r="K62" s="218">
        <f t="shared" si="6"/>
        <v>44804</v>
      </c>
    </row>
    <row r="63" spans="1:11" hidden="1">
      <c r="F63" s="217"/>
      <c r="G63" s="217"/>
      <c r="H63" s="217"/>
      <c r="I63" s="217">
        <v>2023</v>
      </c>
      <c r="J63" s="217">
        <v>0.5</v>
      </c>
      <c r="K63" s="218">
        <f t="shared" si="6"/>
        <v>45169</v>
      </c>
    </row>
    <row r="64" spans="1:11" hidden="1">
      <c r="F64" s="217"/>
      <c r="G64" s="217"/>
      <c r="H64" s="217"/>
      <c r="I64" s="217">
        <v>2024</v>
      </c>
      <c r="J64" s="217">
        <v>0.5</v>
      </c>
      <c r="K64" s="218">
        <f t="shared" si="6"/>
        <v>45535</v>
      </c>
    </row>
    <row r="65" spans="6:11" hidden="1">
      <c r="F65" s="217"/>
      <c r="G65" s="217"/>
      <c r="H65" s="217"/>
      <c r="I65" s="217">
        <v>2025</v>
      </c>
      <c r="J65" s="217">
        <v>0.5</v>
      </c>
      <c r="K65" s="218">
        <f t="shared" si="6"/>
        <v>45900</v>
      </c>
    </row>
    <row r="66" spans="6:11" hidden="1">
      <c r="F66" s="217"/>
      <c r="G66" s="217"/>
      <c r="H66" s="217"/>
      <c r="I66" s="217">
        <v>2026</v>
      </c>
      <c r="J66" s="217">
        <v>0.5</v>
      </c>
      <c r="K66" s="218">
        <f t="shared" si="6"/>
        <v>46265</v>
      </c>
    </row>
    <row r="67" spans="6:11" hidden="1">
      <c r="F67" s="217"/>
      <c r="G67" s="217"/>
      <c r="H67" s="217"/>
      <c r="I67" s="217">
        <v>2027</v>
      </c>
      <c r="J67" s="217">
        <v>0.5</v>
      </c>
      <c r="K67" s="218">
        <f t="shared" si="6"/>
        <v>46630</v>
      </c>
    </row>
    <row r="68" spans="6:11" hidden="1">
      <c r="F68" s="217"/>
      <c r="G68" s="217"/>
      <c r="H68" s="217"/>
      <c r="I68" s="217">
        <v>2028</v>
      </c>
      <c r="J68" s="217">
        <v>0.5</v>
      </c>
      <c r="K68" s="218">
        <f t="shared" si="6"/>
        <v>46996</v>
      </c>
    </row>
    <row r="69" spans="6:11" hidden="1">
      <c r="F69" s="217"/>
      <c r="G69" s="217"/>
      <c r="H69" s="217"/>
      <c r="I69" s="217">
        <v>2029</v>
      </c>
      <c r="J69" s="217">
        <v>0.5</v>
      </c>
      <c r="K69" s="218">
        <f t="shared" si="6"/>
        <v>47361</v>
      </c>
    </row>
    <row r="70" spans="6:11" hidden="1">
      <c r="F70" s="217"/>
      <c r="G70" s="217"/>
      <c r="H70" s="217"/>
      <c r="I70" s="217">
        <v>2030</v>
      </c>
      <c r="J70" s="217">
        <v>0.5</v>
      </c>
      <c r="K70" s="218">
        <f t="shared" si="6"/>
        <v>47726</v>
      </c>
    </row>
    <row r="71" spans="6:11" hidden="1">
      <c r="F71" s="217"/>
      <c r="G71" s="217"/>
      <c r="H71" s="217"/>
      <c r="I71" s="217">
        <v>2031</v>
      </c>
      <c r="J71" s="217">
        <v>0.5</v>
      </c>
      <c r="K71" s="218">
        <f t="shared" si="6"/>
        <v>48091</v>
      </c>
    </row>
    <row r="72" spans="6:11" hidden="1">
      <c r="F72" s="217"/>
      <c r="G72" s="217"/>
      <c r="H72" s="217"/>
      <c r="I72" s="217">
        <v>2032</v>
      </c>
      <c r="J72" s="217">
        <v>0.5</v>
      </c>
      <c r="K72" s="218">
        <f t="shared" si="6"/>
        <v>48457</v>
      </c>
    </row>
  </sheetData>
  <mergeCells count="7">
    <mergeCell ref="C2:D2"/>
    <mergeCell ref="F2:G2"/>
    <mergeCell ref="J39:M40"/>
    <mergeCell ref="A3:M3"/>
    <mergeCell ref="A4:J4"/>
    <mergeCell ref="A6:B6"/>
    <mergeCell ref="D6:H6"/>
  </mergeCells>
  <phoneticPr fontId="17" type="noConversion"/>
  <conditionalFormatting sqref="K7:K10 K12:K15 K18:K21 K24:K26 K29:K31 K34:K36">
    <cfRule type="expression" dxfId="7" priority="2">
      <formula>NOT(OR($K7="M",$K7="V",$H$41="M",$H$41="V"))</formula>
    </cfRule>
  </conditionalFormatting>
  <conditionalFormatting sqref="H41">
    <cfRule type="expression" dxfId="6" priority="1">
      <formula>NOT(OR($K41="M",$K41="V",$H$41="M",$H$41="V"))</formula>
    </cfRule>
  </conditionalFormatting>
  <pageMargins left="0.5" right="0.2" top="0.35" bottom="0.25" header="0.3" footer="0.3"/>
  <pageSetup scale="82" orientation="landscape" r:id="rId1"/>
  <headerFooter scaleWithDoc="0" alignWithMargins="0"/>
  <legacy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72"/>
  <sheetViews>
    <sheetView workbookViewId="0">
      <selection activeCell="A2" sqref="A2"/>
    </sheetView>
  </sheetViews>
  <sheetFormatPr defaultColWidth="8.88671875" defaultRowHeight="14.4"/>
  <cols>
    <col min="1" max="1" width="22.44140625" customWidth="1"/>
    <col min="2" max="2" width="14.33203125" customWidth="1"/>
    <col min="3" max="3" width="9.44140625" customWidth="1"/>
    <col min="4" max="4" width="10.109375" customWidth="1"/>
    <col min="5" max="5" width="14.33203125" customWidth="1"/>
    <col min="6" max="6" width="10.5546875" customWidth="1"/>
    <col min="7" max="7" width="9.44140625" style="27" customWidth="1"/>
    <col min="8" max="8" width="14.33203125" style="64" customWidth="1"/>
    <col min="9" max="10" width="10.109375" style="23" customWidth="1"/>
    <col min="11" max="11" width="6.33203125" style="23" customWidth="1"/>
    <col min="12" max="13" width="12.109375" customWidth="1"/>
  </cols>
  <sheetData>
    <row r="1" spans="1:17" s="30" customFormat="1" ht="6" customHeight="1">
      <c r="A1" s="32"/>
      <c r="B1" s="32"/>
      <c r="C1" s="32"/>
      <c r="D1" s="32"/>
      <c r="E1" s="32"/>
      <c r="F1" s="32"/>
      <c r="G1" s="32"/>
      <c r="H1" s="60"/>
      <c r="I1" s="32"/>
      <c r="J1" s="32"/>
      <c r="K1" s="32"/>
      <c r="L1" s="32"/>
      <c r="M1" s="32"/>
      <c r="N1" s="33"/>
      <c r="O1" s="34"/>
      <c r="P1" s="34"/>
      <c r="Q1" s="34"/>
    </row>
    <row r="2" spans="1:17" s="30" customFormat="1" ht="15.6">
      <c r="A2" s="211" t="s">
        <v>115</v>
      </c>
      <c r="B2" s="212" t="s">
        <v>67</v>
      </c>
      <c r="C2" s="252">
        <f>'Year 2'!F2+1</f>
        <v>44440</v>
      </c>
      <c r="D2" s="253"/>
      <c r="E2" s="212" t="s">
        <v>68</v>
      </c>
      <c r="F2" s="252">
        <f>EDATE(C2,12)-1</f>
        <v>44804</v>
      </c>
      <c r="G2" s="253"/>
      <c r="H2" s="211"/>
      <c r="I2" s="211"/>
      <c r="J2" s="182"/>
      <c r="K2" s="37"/>
      <c r="L2" s="32"/>
      <c r="M2" s="31" t="s">
        <v>110</v>
      </c>
      <c r="N2" s="34"/>
      <c r="O2" s="34"/>
      <c r="P2" s="34"/>
      <c r="Q2" s="34"/>
    </row>
    <row r="3" spans="1:17" s="15" customFormat="1" ht="6.9" customHeight="1" thickBot="1">
      <c r="A3" s="260"/>
      <c r="B3" s="260"/>
      <c r="C3" s="260"/>
      <c r="D3" s="260"/>
      <c r="E3" s="260"/>
      <c r="F3" s="260"/>
      <c r="G3" s="260"/>
      <c r="H3" s="261"/>
      <c r="I3" s="261"/>
      <c r="J3" s="261"/>
      <c r="K3" s="261"/>
      <c r="L3" s="261"/>
      <c r="M3" s="261"/>
      <c r="N3" s="36"/>
      <c r="O3" s="36"/>
      <c r="P3" s="36"/>
    </row>
    <row r="4" spans="1:17" ht="31.5" customHeight="1" thickBot="1">
      <c r="A4" s="265" t="s">
        <v>51</v>
      </c>
      <c r="B4" s="266"/>
      <c r="C4" s="266"/>
      <c r="D4" s="266"/>
      <c r="E4" s="266"/>
      <c r="F4" s="266"/>
      <c r="G4" s="266"/>
      <c r="H4" s="266"/>
      <c r="I4" s="266"/>
      <c r="J4" s="267"/>
      <c r="K4" s="183"/>
      <c r="L4" s="65" t="s">
        <v>39</v>
      </c>
      <c r="M4" s="66" t="s">
        <v>40</v>
      </c>
      <c r="N4" s="5"/>
      <c r="O4" s="5"/>
      <c r="P4" s="5"/>
    </row>
    <row r="5" spans="1:17" ht="46.8">
      <c r="A5" s="44" t="s">
        <v>48</v>
      </c>
      <c r="B5" s="45" t="s">
        <v>6</v>
      </c>
      <c r="C5" s="45" t="s">
        <v>7</v>
      </c>
      <c r="D5" s="45" t="s">
        <v>8</v>
      </c>
      <c r="E5" s="45" t="s">
        <v>9</v>
      </c>
      <c r="F5" s="46" t="s">
        <v>16</v>
      </c>
      <c r="G5" s="47" t="s">
        <v>10</v>
      </c>
      <c r="H5" s="61" t="s">
        <v>11</v>
      </c>
      <c r="I5" s="51" t="s">
        <v>17</v>
      </c>
      <c r="J5" s="51" t="s">
        <v>18</v>
      </c>
      <c r="K5" s="51" t="s">
        <v>86</v>
      </c>
      <c r="L5" s="67" t="s">
        <v>97</v>
      </c>
      <c r="M5" s="67" t="s">
        <v>96</v>
      </c>
      <c r="N5" s="6"/>
      <c r="O5" s="6"/>
      <c r="P5" s="5"/>
    </row>
    <row r="6" spans="1:17">
      <c r="A6" s="262" t="s">
        <v>38</v>
      </c>
      <c r="B6" s="263"/>
      <c r="C6" s="48"/>
      <c r="D6" s="264"/>
      <c r="E6" s="264"/>
      <c r="F6" s="264"/>
      <c r="G6" s="264"/>
      <c r="H6" s="264"/>
      <c r="I6" s="49"/>
      <c r="J6" s="49"/>
      <c r="K6" s="49"/>
      <c r="L6" s="68"/>
      <c r="M6" s="70"/>
      <c r="N6" s="6"/>
      <c r="O6" s="6"/>
      <c r="P6" s="5"/>
    </row>
    <row r="7" spans="1:17">
      <c r="A7" s="3" t="str">
        <f>IF('Year 2'!A7="","",'Year 2'!A7)</f>
        <v/>
      </c>
      <c r="B7" s="7">
        <v>0</v>
      </c>
      <c r="C7" s="8">
        <v>0</v>
      </c>
      <c r="D7" s="54">
        <f>ROUND(1.03*'Year 2'!D7,0)</f>
        <v>0</v>
      </c>
      <c r="E7" s="54">
        <f>ROUND(D7/9*C7*B7,0)</f>
        <v>0</v>
      </c>
      <c r="F7" s="52">
        <f>IF('Year 2'!F7="","",'Year 2'!F7)</f>
        <v>0</v>
      </c>
      <c r="G7" s="53">
        <f>ROUND(E7*0.18+F7*C7*B7,0)</f>
        <v>0</v>
      </c>
      <c r="H7" s="54">
        <f>E7+G7</f>
        <v>0</v>
      </c>
      <c r="I7" s="22"/>
      <c r="J7" s="22"/>
      <c r="K7" s="22"/>
      <c r="L7" s="69"/>
      <c r="M7" s="69"/>
      <c r="N7" s="6"/>
      <c r="O7" s="6"/>
      <c r="P7" s="5"/>
    </row>
    <row r="8" spans="1:17">
      <c r="A8" s="3" t="str">
        <f>IF('Year 2'!A8="","",'Year 2'!A8)</f>
        <v/>
      </c>
      <c r="B8" s="7">
        <v>0</v>
      </c>
      <c r="C8" s="8">
        <v>0</v>
      </c>
      <c r="D8" s="54">
        <f>ROUND(1.03*'Year 2'!D8,0)</f>
        <v>0</v>
      </c>
      <c r="E8" s="54">
        <f t="shared" ref="E8:E10" si="0">ROUND(D8/9*C8*B8,0)</f>
        <v>0</v>
      </c>
      <c r="F8" s="52">
        <f>IF('Year 2'!F8="","",'Year 2'!F8)</f>
        <v>0</v>
      </c>
      <c r="G8" s="53">
        <f t="shared" ref="G8:G10" si="1">ROUND(E8*0.18+F8*C8*B8,0)</f>
        <v>0</v>
      </c>
      <c r="H8" s="54">
        <f>E8+G8</f>
        <v>0</v>
      </c>
      <c r="I8" s="22"/>
      <c r="J8" s="22"/>
      <c r="K8" s="22"/>
      <c r="L8" s="69"/>
      <c r="M8" s="69"/>
      <c r="N8" s="6"/>
      <c r="O8" s="6"/>
      <c r="P8" s="5"/>
    </row>
    <row r="9" spans="1:17">
      <c r="A9" s="3" t="str">
        <f>IF('Year 2'!A9="","",'Year 2'!A9)</f>
        <v/>
      </c>
      <c r="B9" s="7">
        <v>0</v>
      </c>
      <c r="C9" s="8">
        <v>0</v>
      </c>
      <c r="D9" s="54">
        <f>ROUND(1.03*'Year 2'!D9,0)</f>
        <v>0</v>
      </c>
      <c r="E9" s="54">
        <f t="shared" si="0"/>
        <v>0</v>
      </c>
      <c r="F9" s="52">
        <f>IF('Year 2'!F9="","",'Year 2'!F9)</f>
        <v>0</v>
      </c>
      <c r="G9" s="53">
        <f t="shared" si="1"/>
        <v>0</v>
      </c>
      <c r="H9" s="54">
        <f>E9+G9</f>
        <v>0</v>
      </c>
      <c r="I9" s="22"/>
      <c r="J9" s="22"/>
      <c r="K9" s="22"/>
      <c r="L9" s="69"/>
      <c r="M9" s="69"/>
      <c r="N9" s="6"/>
      <c r="O9" s="6"/>
      <c r="P9" s="5"/>
    </row>
    <row r="10" spans="1:17">
      <c r="A10" s="3" t="str">
        <f>IF('Year 2'!A10="","",'Year 2'!A10)</f>
        <v/>
      </c>
      <c r="B10" s="9">
        <v>0</v>
      </c>
      <c r="C10" s="8">
        <v>0</v>
      </c>
      <c r="D10" s="54">
        <f>ROUND(1.03*'Year 2'!D10,0)</f>
        <v>0</v>
      </c>
      <c r="E10" s="54">
        <f t="shared" si="0"/>
        <v>0</v>
      </c>
      <c r="F10" s="52">
        <f>IF('Year 2'!F10="","",'Year 2'!F10)</f>
        <v>0</v>
      </c>
      <c r="G10" s="53">
        <f t="shared" si="1"/>
        <v>0</v>
      </c>
      <c r="H10" s="54">
        <f>E10+G10</f>
        <v>0</v>
      </c>
      <c r="I10" s="7"/>
      <c r="J10" s="7"/>
      <c r="K10" s="7"/>
      <c r="L10" s="69"/>
      <c r="M10" s="69"/>
      <c r="N10" s="6"/>
      <c r="O10" s="6"/>
      <c r="P10" s="5"/>
    </row>
    <row r="11" spans="1:17">
      <c r="A11" s="140" t="s">
        <v>87</v>
      </c>
      <c r="B11" s="141"/>
      <c r="C11" s="141"/>
      <c r="D11" s="141"/>
      <c r="E11" s="141"/>
      <c r="F11" s="141"/>
      <c r="G11" s="141"/>
      <c r="H11" s="141"/>
      <c r="I11" s="141"/>
      <c r="J11" s="141"/>
      <c r="K11" s="141"/>
      <c r="L11" s="141"/>
      <c r="M11" s="142"/>
      <c r="N11" s="6"/>
      <c r="O11" s="6"/>
      <c r="P11" s="5"/>
    </row>
    <row r="12" spans="1:17">
      <c r="A12" s="3" t="str">
        <f>IF('Year 2'!A12="","",'Year 2'!A12)</f>
        <v/>
      </c>
      <c r="B12" s="9">
        <v>0</v>
      </c>
      <c r="C12" s="8">
        <v>0</v>
      </c>
      <c r="D12" s="54">
        <f>ROUND(1.03*'Year 2'!D12,0)</f>
        <v>0</v>
      </c>
      <c r="E12" s="54">
        <f>ROUND(D12/12*C12*B12,0)</f>
        <v>0</v>
      </c>
      <c r="F12" s="52">
        <f>IF('Year 2'!F12="","",'Year 2'!F12)</f>
        <v>0</v>
      </c>
      <c r="G12" s="53">
        <f>ROUND(E12*0.18+F12*C12*B12,0)</f>
        <v>0</v>
      </c>
      <c r="H12" s="54">
        <f>E12+G12</f>
        <v>0</v>
      </c>
      <c r="I12" s="7"/>
      <c r="J12" s="7"/>
      <c r="K12" s="7"/>
      <c r="L12" s="69"/>
      <c r="M12" s="69"/>
      <c r="N12" s="6"/>
      <c r="O12" s="6"/>
      <c r="P12" s="5"/>
    </row>
    <row r="13" spans="1:17">
      <c r="A13" s="3" t="str">
        <f>IF('Year 2'!A13="","",'Year 2'!A13)</f>
        <v/>
      </c>
      <c r="B13" s="9">
        <v>0</v>
      </c>
      <c r="C13" s="8">
        <v>0</v>
      </c>
      <c r="D13" s="54">
        <f>ROUND(1.03*'Year 2'!D13,0)</f>
        <v>0</v>
      </c>
      <c r="E13" s="54">
        <f t="shared" ref="E13:E15" si="2">ROUND(D13/12*C13*B13,0)</f>
        <v>0</v>
      </c>
      <c r="F13" s="52">
        <f>IF('Year 2'!F13="","",'Year 2'!F13)</f>
        <v>0</v>
      </c>
      <c r="G13" s="53">
        <f t="shared" ref="G13:G15" si="3">ROUND(E13*0.18+F13*C13*B13,0)</f>
        <v>0</v>
      </c>
      <c r="H13" s="54">
        <f>E13+G13</f>
        <v>0</v>
      </c>
      <c r="I13" s="7"/>
      <c r="J13" s="7"/>
      <c r="K13" s="7"/>
      <c r="L13" s="69"/>
      <c r="M13" s="69"/>
      <c r="N13" s="6"/>
      <c r="O13" s="6"/>
      <c r="P13" s="5"/>
    </row>
    <row r="14" spans="1:17">
      <c r="A14" s="3" t="str">
        <f>IF('Year 2'!A14="","",'Year 2'!A14)</f>
        <v/>
      </c>
      <c r="B14" s="9">
        <v>0</v>
      </c>
      <c r="C14" s="8">
        <v>0</v>
      </c>
      <c r="D14" s="54">
        <f>ROUND(1.03*'Year 2'!D14,0)</f>
        <v>0</v>
      </c>
      <c r="E14" s="54">
        <f t="shared" si="2"/>
        <v>0</v>
      </c>
      <c r="F14" s="52">
        <f>IF('Year 2'!F14="","",'Year 2'!F14)</f>
        <v>0</v>
      </c>
      <c r="G14" s="53">
        <f t="shared" si="3"/>
        <v>0</v>
      </c>
      <c r="H14" s="54">
        <f>E14+G14</f>
        <v>0</v>
      </c>
      <c r="I14" s="7"/>
      <c r="J14" s="7"/>
      <c r="K14" s="7"/>
      <c r="L14" s="69"/>
      <c r="M14" s="69"/>
      <c r="N14" s="6"/>
      <c r="O14" s="6"/>
      <c r="P14" s="5"/>
    </row>
    <row r="15" spans="1:17">
      <c r="A15" s="3" t="str">
        <f>IF('Year 2'!A15="","",'Year 2'!A15)</f>
        <v/>
      </c>
      <c r="B15" s="9">
        <v>0</v>
      </c>
      <c r="C15" s="8">
        <v>0</v>
      </c>
      <c r="D15" s="54">
        <f>ROUND(1.03*'Year 2'!D15,0)</f>
        <v>0</v>
      </c>
      <c r="E15" s="54">
        <f t="shared" si="2"/>
        <v>0</v>
      </c>
      <c r="F15" s="52">
        <f>IF('Year 2'!F15="","",'Year 2'!F15)</f>
        <v>0</v>
      </c>
      <c r="G15" s="53">
        <f t="shared" si="3"/>
        <v>0</v>
      </c>
      <c r="H15" s="54">
        <f>E15+G15</f>
        <v>0</v>
      </c>
      <c r="I15" s="7"/>
      <c r="J15" s="7"/>
      <c r="K15" s="7"/>
      <c r="L15" s="69"/>
      <c r="M15" s="69"/>
      <c r="N15" s="6"/>
      <c r="O15" s="6"/>
      <c r="P15" s="5"/>
    </row>
    <row r="16" spans="1:17">
      <c r="A16" s="80"/>
      <c r="B16" s="80"/>
      <c r="C16" s="83"/>
      <c r="D16" s="41" t="s">
        <v>11</v>
      </c>
      <c r="E16" s="55">
        <f>SUM(E7:E10,E12:E15)</f>
        <v>0</v>
      </c>
      <c r="F16" s="25"/>
      <c r="G16" s="56">
        <f>SUM(G7:G10,G12:G15)</f>
        <v>0</v>
      </c>
      <c r="H16" s="56">
        <f>SUM(H7:H10,H12:H15)</f>
        <v>0</v>
      </c>
      <c r="I16" s="7"/>
      <c r="J16" s="7"/>
      <c r="K16" s="7"/>
      <c r="L16" s="69"/>
      <c r="M16" s="69"/>
      <c r="N16" s="6"/>
      <c r="O16" s="6"/>
      <c r="P16" s="5"/>
    </row>
    <row r="17" spans="1:16">
      <c r="A17" s="50" t="s">
        <v>5</v>
      </c>
      <c r="B17" s="71" t="s">
        <v>12</v>
      </c>
      <c r="C17" s="72" t="s">
        <v>13</v>
      </c>
      <c r="D17" s="73" t="s">
        <v>14</v>
      </c>
      <c r="E17" s="143"/>
      <c r="F17" s="143"/>
      <c r="G17" s="143"/>
      <c r="H17" s="143"/>
      <c r="I17" s="143"/>
      <c r="J17" s="143"/>
      <c r="K17" s="143"/>
      <c r="L17" s="143"/>
      <c r="M17" s="144"/>
      <c r="N17" s="6"/>
      <c r="O17" s="6"/>
      <c r="P17" s="5"/>
    </row>
    <row r="18" spans="1:16">
      <c r="A18" s="4" t="str">
        <f>IF('Year 2'!A18="","",'Year 2'!A18)</f>
        <v/>
      </c>
      <c r="B18" s="1">
        <v>0</v>
      </c>
      <c r="C18" s="10">
        <v>0</v>
      </c>
      <c r="D18" s="52">
        <f>ROUND(1.03*'Year 2'!D18,0)</f>
        <v>0</v>
      </c>
      <c r="E18" s="54">
        <f>ROUND(C18*D18*B18,0)</f>
        <v>0</v>
      </c>
      <c r="F18" s="21" t="s">
        <v>50</v>
      </c>
      <c r="G18" s="53">
        <f>ROUND(E18*0.08,0)</f>
        <v>0</v>
      </c>
      <c r="H18" s="54">
        <f>E18+G18</f>
        <v>0</v>
      </c>
      <c r="I18" s="7"/>
      <c r="J18" s="7"/>
      <c r="K18" s="7"/>
      <c r="L18" s="69"/>
      <c r="M18" s="69"/>
      <c r="N18" s="6"/>
      <c r="O18" s="6"/>
      <c r="P18" s="5"/>
    </row>
    <row r="19" spans="1:16">
      <c r="A19" s="4" t="str">
        <f>IF('Year 2'!A19="","",'Year 2'!A19)</f>
        <v/>
      </c>
      <c r="B19" s="1">
        <v>0</v>
      </c>
      <c r="C19" s="10">
        <v>0</v>
      </c>
      <c r="D19" s="52">
        <f>ROUND(1.03*'Year 2'!D19,0)</f>
        <v>0</v>
      </c>
      <c r="E19" s="54">
        <f t="shared" ref="E19:E21" si="4">ROUND(C19*D19*B19,0)</f>
        <v>0</v>
      </c>
      <c r="F19" s="21" t="s">
        <v>50</v>
      </c>
      <c r="G19" s="53">
        <f t="shared" ref="G19:G21" si="5">ROUND(E19*0.08,0)</f>
        <v>0</v>
      </c>
      <c r="H19" s="54">
        <f>E19+G19</f>
        <v>0</v>
      </c>
      <c r="I19" s="7"/>
      <c r="J19" s="7"/>
      <c r="K19" s="7"/>
      <c r="L19" s="69"/>
      <c r="M19" s="69"/>
      <c r="N19" s="6"/>
      <c r="O19" s="6"/>
      <c r="P19" s="5"/>
    </row>
    <row r="20" spans="1:16">
      <c r="A20" s="4" t="str">
        <f>IF('Year 2'!A20="","",'Year 2'!A20)</f>
        <v/>
      </c>
      <c r="B20" s="1">
        <v>0</v>
      </c>
      <c r="C20" s="10">
        <v>0</v>
      </c>
      <c r="D20" s="52">
        <f>ROUND(1.03*'Year 2'!D20,0)</f>
        <v>0</v>
      </c>
      <c r="E20" s="54">
        <f t="shared" si="4"/>
        <v>0</v>
      </c>
      <c r="F20" s="21" t="s">
        <v>50</v>
      </c>
      <c r="G20" s="53">
        <f t="shared" si="5"/>
        <v>0</v>
      </c>
      <c r="H20" s="54">
        <f>E20+G20</f>
        <v>0</v>
      </c>
      <c r="I20" s="7"/>
      <c r="J20" s="7"/>
      <c r="K20" s="7"/>
      <c r="L20" s="69"/>
      <c r="M20" s="69"/>
      <c r="N20" s="6"/>
      <c r="O20" s="6"/>
      <c r="P20" s="5"/>
    </row>
    <row r="21" spans="1:16">
      <c r="A21" s="4" t="str">
        <f>IF('Year 2'!A21="","",'Year 2'!A21)</f>
        <v/>
      </c>
      <c r="B21" s="1">
        <v>0</v>
      </c>
      <c r="C21" s="10">
        <v>0</v>
      </c>
      <c r="D21" s="52">
        <f>ROUND(1.03*'Year 2'!D21,0)</f>
        <v>0</v>
      </c>
      <c r="E21" s="54">
        <f t="shared" si="4"/>
        <v>0</v>
      </c>
      <c r="F21" s="59" t="s">
        <v>50</v>
      </c>
      <c r="G21" s="53">
        <f t="shared" si="5"/>
        <v>0</v>
      </c>
      <c r="H21" s="54">
        <f>E21+G21</f>
        <v>0</v>
      </c>
      <c r="I21" s="7"/>
      <c r="J21" s="7"/>
      <c r="K21" s="7"/>
      <c r="L21" s="69"/>
      <c r="M21" s="69"/>
      <c r="N21" s="6"/>
      <c r="O21" s="6"/>
      <c r="P21" s="5"/>
    </row>
    <row r="22" spans="1:16">
      <c r="A22" s="80"/>
      <c r="B22" s="80"/>
      <c r="C22" s="82"/>
      <c r="D22" s="42" t="s">
        <v>11</v>
      </c>
      <c r="E22" s="57">
        <f>SUM(E18:E21)</f>
        <v>0</v>
      </c>
      <c r="F22" s="24"/>
      <c r="G22" s="58">
        <f>SUM(G18:G21)</f>
        <v>0</v>
      </c>
      <c r="H22" s="58">
        <f>SUM(H18:H21)</f>
        <v>0</v>
      </c>
      <c r="I22" s="7"/>
      <c r="J22" s="7"/>
      <c r="K22" s="7"/>
      <c r="L22" s="69"/>
      <c r="M22" s="69"/>
      <c r="N22" s="6"/>
      <c r="O22" s="6"/>
      <c r="P22" s="5"/>
    </row>
    <row r="23" spans="1:16">
      <c r="A23" s="145" t="s">
        <v>0</v>
      </c>
      <c r="B23" s="146"/>
      <c r="C23" s="146"/>
      <c r="D23" s="146"/>
      <c r="E23" s="146"/>
      <c r="F23" s="146"/>
      <c r="G23" s="146"/>
      <c r="H23" s="146"/>
      <c r="I23" s="146"/>
      <c r="J23" s="146"/>
      <c r="K23" s="146"/>
      <c r="L23" s="146"/>
      <c r="M23" s="147"/>
      <c r="N23" s="6"/>
      <c r="O23" s="6"/>
      <c r="P23" s="5"/>
    </row>
    <row r="24" spans="1:16">
      <c r="A24" s="12"/>
      <c r="B24" s="11"/>
      <c r="C24" s="11"/>
      <c r="D24" s="11"/>
      <c r="E24" s="11"/>
      <c r="F24" s="11"/>
      <c r="G24" s="26"/>
      <c r="H24" s="62">
        <v>0</v>
      </c>
      <c r="I24" s="7"/>
      <c r="J24" s="7"/>
      <c r="K24" s="7"/>
      <c r="L24" s="69"/>
      <c r="M24" s="69"/>
      <c r="N24" s="6"/>
      <c r="O24" s="6"/>
      <c r="P24" s="5"/>
    </row>
    <row r="25" spans="1:16">
      <c r="A25" s="12"/>
      <c r="B25" s="11"/>
      <c r="C25" s="11"/>
      <c r="D25" s="11"/>
      <c r="E25" s="11"/>
      <c r="F25" s="11"/>
      <c r="G25" s="26"/>
      <c r="H25" s="62">
        <v>0</v>
      </c>
      <c r="I25" s="7"/>
      <c r="J25" s="7"/>
      <c r="K25" s="7"/>
      <c r="L25" s="69"/>
      <c r="M25" s="69"/>
      <c r="N25" s="6"/>
      <c r="O25" s="6"/>
      <c r="P25" s="5"/>
    </row>
    <row r="26" spans="1:16">
      <c r="A26" s="12"/>
      <c r="B26" s="11"/>
      <c r="C26" s="11"/>
      <c r="D26" s="11"/>
      <c r="E26" s="11"/>
      <c r="F26" s="11"/>
      <c r="G26" s="26"/>
      <c r="H26" s="62">
        <v>0</v>
      </c>
      <c r="I26" s="7"/>
      <c r="J26" s="7"/>
      <c r="K26" s="7"/>
      <c r="L26" s="69"/>
      <c r="M26" s="69"/>
      <c r="N26" s="6"/>
      <c r="O26" s="6"/>
      <c r="P26" s="5"/>
    </row>
    <row r="27" spans="1:16">
      <c r="A27" s="80"/>
      <c r="B27" s="80"/>
      <c r="C27" s="81"/>
      <c r="D27" s="81"/>
      <c r="E27" s="81"/>
      <c r="F27" s="81"/>
      <c r="G27" s="42" t="s">
        <v>11</v>
      </c>
      <c r="H27" s="63">
        <f>SUM(H24:H26)</f>
        <v>0</v>
      </c>
      <c r="I27" s="7"/>
      <c r="J27" s="7"/>
      <c r="K27" s="7"/>
      <c r="L27" s="69"/>
      <c r="M27" s="69"/>
      <c r="N27" s="6"/>
      <c r="O27" s="6"/>
      <c r="P27" s="5"/>
    </row>
    <row r="28" spans="1:16">
      <c r="A28" s="145" t="s">
        <v>1</v>
      </c>
      <c r="B28" s="146"/>
      <c r="C28" s="146"/>
      <c r="D28" s="146"/>
      <c r="E28" s="146"/>
      <c r="F28" s="146"/>
      <c r="G28" s="146"/>
      <c r="H28" s="146"/>
      <c r="I28" s="146"/>
      <c r="J28" s="146"/>
      <c r="K28" s="146"/>
      <c r="L28" s="146"/>
      <c r="M28" s="147"/>
      <c r="N28" s="6"/>
      <c r="O28" s="6"/>
      <c r="P28" s="5"/>
    </row>
    <row r="29" spans="1:16">
      <c r="A29" s="13"/>
      <c r="B29" s="11"/>
      <c r="C29" s="11"/>
      <c r="D29" s="11"/>
      <c r="E29" s="11"/>
      <c r="F29" s="11"/>
      <c r="G29" s="26"/>
      <c r="H29" s="62">
        <v>0</v>
      </c>
      <c r="I29" s="7"/>
      <c r="J29" s="7"/>
      <c r="K29" s="7"/>
      <c r="L29" s="69"/>
      <c r="M29" s="69"/>
      <c r="N29" s="6"/>
      <c r="O29" s="6"/>
      <c r="P29" s="5"/>
    </row>
    <row r="30" spans="1:16">
      <c r="A30" s="13"/>
      <c r="B30" s="11"/>
      <c r="C30" s="11"/>
      <c r="D30" s="11"/>
      <c r="E30" s="11"/>
      <c r="F30" s="11"/>
      <c r="G30" s="26"/>
      <c r="H30" s="62">
        <v>0</v>
      </c>
      <c r="I30" s="7"/>
      <c r="J30" s="7"/>
      <c r="K30" s="7"/>
      <c r="L30" s="69"/>
      <c r="M30" s="69"/>
      <c r="N30" s="6"/>
      <c r="O30" s="6"/>
      <c r="P30" s="5"/>
    </row>
    <row r="31" spans="1:16">
      <c r="A31" s="12"/>
      <c r="B31" s="11"/>
      <c r="C31" s="11"/>
      <c r="D31" s="11"/>
      <c r="E31" s="11"/>
      <c r="F31" s="11"/>
      <c r="G31" s="26"/>
      <c r="H31" s="62">
        <v>0</v>
      </c>
      <c r="I31" s="7"/>
      <c r="J31" s="7"/>
      <c r="K31" s="7"/>
      <c r="L31" s="69"/>
      <c r="M31" s="69"/>
      <c r="N31" s="6"/>
      <c r="O31" s="6"/>
      <c r="P31" s="5"/>
    </row>
    <row r="32" spans="1:16">
      <c r="A32" s="80"/>
      <c r="B32" s="80"/>
      <c r="C32" s="81"/>
      <c r="D32" s="81"/>
      <c r="E32" s="81"/>
      <c r="F32" s="81"/>
      <c r="G32" s="43" t="s">
        <v>11</v>
      </c>
      <c r="H32" s="63">
        <f>SUM(H29:H31)</f>
        <v>0</v>
      </c>
      <c r="I32" s="7"/>
      <c r="J32" s="7"/>
      <c r="K32" s="7"/>
      <c r="L32" s="69"/>
      <c r="M32" s="69"/>
      <c r="N32" s="6"/>
      <c r="O32" s="6"/>
      <c r="P32" s="5"/>
    </row>
    <row r="33" spans="1:16">
      <c r="A33" s="145" t="s">
        <v>2</v>
      </c>
      <c r="B33" s="146"/>
      <c r="C33" s="146"/>
      <c r="D33" s="146"/>
      <c r="E33" s="146"/>
      <c r="F33" s="146"/>
      <c r="G33" s="146"/>
      <c r="H33" s="146"/>
      <c r="I33" s="146"/>
      <c r="J33" s="146"/>
      <c r="K33" s="146"/>
      <c r="L33" s="146"/>
      <c r="M33" s="147"/>
      <c r="N33" s="6"/>
      <c r="O33" s="6"/>
      <c r="P33" s="5"/>
    </row>
    <row r="34" spans="1:16">
      <c r="A34" s="12"/>
      <c r="B34" s="11"/>
      <c r="C34" s="11"/>
      <c r="D34" s="11"/>
      <c r="E34" s="11"/>
      <c r="F34" s="11"/>
      <c r="G34" s="26"/>
      <c r="H34" s="62">
        <v>0</v>
      </c>
      <c r="I34" s="7"/>
      <c r="J34" s="7"/>
      <c r="K34" s="7"/>
      <c r="L34" s="69"/>
      <c r="M34" s="69"/>
      <c r="N34" s="6"/>
      <c r="O34" s="6"/>
      <c r="P34" s="5"/>
    </row>
    <row r="35" spans="1:16">
      <c r="A35" s="12"/>
      <c r="B35" s="11"/>
      <c r="C35" s="11"/>
      <c r="D35" s="11"/>
      <c r="E35" s="11"/>
      <c r="F35" s="11"/>
      <c r="G35" s="26"/>
      <c r="H35" s="62">
        <v>0</v>
      </c>
      <c r="I35" s="7"/>
      <c r="J35" s="7"/>
      <c r="K35" s="7"/>
      <c r="L35" s="69"/>
      <c r="M35" s="69"/>
      <c r="N35" s="6"/>
      <c r="O35" s="6"/>
      <c r="P35" s="5"/>
    </row>
    <row r="36" spans="1:16">
      <c r="A36" s="12"/>
      <c r="B36" s="11"/>
      <c r="C36" s="11"/>
      <c r="D36" s="11"/>
      <c r="E36" s="11"/>
      <c r="F36" s="11"/>
      <c r="G36" s="26"/>
      <c r="H36" s="62">
        <v>0</v>
      </c>
      <c r="I36" s="7"/>
      <c r="J36" s="7"/>
      <c r="K36" s="7"/>
      <c r="L36" s="69"/>
      <c r="M36" s="69"/>
      <c r="N36" s="6"/>
      <c r="O36" s="6"/>
      <c r="P36" s="5"/>
    </row>
    <row r="37" spans="1:16">
      <c r="A37" s="80"/>
      <c r="B37" s="80"/>
      <c r="C37" s="78"/>
      <c r="D37" s="78"/>
      <c r="E37" s="78"/>
      <c r="F37" s="78"/>
      <c r="G37" s="43" t="s">
        <v>11</v>
      </c>
      <c r="H37" s="63">
        <f>SUM(H34:H36)</f>
        <v>0</v>
      </c>
      <c r="I37" s="74"/>
      <c r="J37" s="77"/>
      <c r="K37" s="77"/>
      <c r="L37" s="78"/>
      <c r="M37" s="78"/>
      <c r="N37" s="6"/>
      <c r="O37" s="6"/>
      <c r="P37" s="5"/>
    </row>
    <row r="38" spans="1:16" ht="14.1" customHeight="1" thickBot="1">
      <c r="A38" s="80"/>
      <c r="B38" s="80"/>
      <c r="C38" s="80"/>
      <c r="D38" s="80"/>
      <c r="E38" s="80"/>
      <c r="F38" s="80"/>
      <c r="G38" s="160"/>
      <c r="H38" s="161"/>
      <c r="I38" s="75"/>
      <c r="J38" s="76"/>
      <c r="K38" s="76"/>
      <c r="L38" s="80"/>
      <c r="M38" s="80"/>
      <c r="O38" s="6"/>
      <c r="P38" s="5"/>
    </row>
    <row r="39" spans="1:16" ht="15" customHeight="1">
      <c r="A39" s="158" t="s">
        <v>3</v>
      </c>
      <c r="B39" s="159"/>
      <c r="C39" s="159"/>
      <c r="D39" s="159"/>
      <c r="E39" s="159"/>
      <c r="F39" s="159"/>
      <c r="G39" s="43" t="s">
        <v>11</v>
      </c>
      <c r="H39" s="63">
        <f>H16+H22+H27+H32+H37</f>
        <v>0</v>
      </c>
      <c r="I39" s="76"/>
      <c r="J39" s="254" t="s">
        <v>113</v>
      </c>
      <c r="K39" s="255"/>
      <c r="L39" s="255"/>
      <c r="M39" s="256"/>
      <c r="O39" s="6"/>
      <c r="P39" s="5"/>
    </row>
    <row r="40" spans="1:16">
      <c r="A40" s="80"/>
      <c r="B40" s="80"/>
      <c r="C40" s="80"/>
      <c r="D40" s="80"/>
      <c r="E40" s="80"/>
      <c r="F40" s="80"/>
      <c r="G40" s="160"/>
      <c r="H40" s="161"/>
      <c r="I40" s="76"/>
      <c r="J40" s="257"/>
      <c r="K40" s="258"/>
      <c r="L40" s="258"/>
      <c r="M40" s="259"/>
      <c r="O40" s="6"/>
      <c r="P40" s="5"/>
    </row>
    <row r="41" spans="1:16" ht="16.2" thickBot="1">
      <c r="A41" s="158" t="s">
        <v>15</v>
      </c>
      <c r="B41" s="159"/>
      <c r="C41" s="159"/>
      <c r="D41" s="159"/>
      <c r="E41" s="159"/>
      <c r="F41" s="159"/>
      <c r="G41" s="174" t="s">
        <v>60</v>
      </c>
      <c r="H41" s="175"/>
      <c r="I41" s="76"/>
      <c r="J41" s="167" t="s">
        <v>78</v>
      </c>
      <c r="K41" s="162"/>
      <c r="L41" s="38" t="s">
        <v>46</v>
      </c>
      <c r="M41" s="39" t="s">
        <v>47</v>
      </c>
      <c r="O41" s="6"/>
      <c r="P41" s="5"/>
    </row>
    <row r="42" spans="1:16" ht="15" thickTop="1">
      <c r="A42" s="221" t="s">
        <v>102</v>
      </c>
      <c r="B42" s="222">
        <f>IF($F$2-VLOOKUP($G$50,$I$51:$K$72,3,FALSE)&lt;0,$B$44,ROUND((1-($F$2-VLOOKUP($G$50,$I$51:$K$72,3,FALSE))/($F$2+1-$C$2))*$B$44,0))</f>
        <v>0</v>
      </c>
      <c r="C42" s="178"/>
      <c r="D42" s="157" t="s">
        <v>19</v>
      </c>
      <c r="E42" s="180">
        <f>VLOOKUP($G$50,$I$51:$J$72,2,FALSE)</f>
        <v>0.5</v>
      </c>
      <c r="F42" s="181"/>
      <c r="G42" s="43"/>
      <c r="H42" s="63">
        <f>ROUND(B42*E42,0)</f>
        <v>0</v>
      </c>
      <c r="I42" s="76"/>
      <c r="J42" s="163" t="s">
        <v>79</v>
      </c>
      <c r="K42" s="133"/>
      <c r="L42" s="204">
        <v>1169.8900000000001</v>
      </c>
      <c r="M42" s="205">
        <v>584.95000000000005</v>
      </c>
      <c r="O42" s="6"/>
      <c r="P42" s="5"/>
    </row>
    <row r="43" spans="1:16">
      <c r="A43" s="213" t="s">
        <v>103</v>
      </c>
      <c r="B43" s="222">
        <f>B44-B42</f>
        <v>0</v>
      </c>
      <c r="C43" s="214"/>
      <c r="D43" s="157" t="s">
        <v>19</v>
      </c>
      <c r="E43" s="215">
        <f>VLOOKUP($G$50+1,$I$51:$J$72,2,FALSE)</f>
        <v>0.5</v>
      </c>
      <c r="F43" s="215"/>
      <c r="G43" s="43"/>
      <c r="H43" s="63">
        <f>ROUND(B43*E43,0)</f>
        <v>0</v>
      </c>
      <c r="I43" s="76"/>
      <c r="J43" s="164" t="s">
        <v>80</v>
      </c>
      <c r="K43" s="134"/>
      <c r="L43" s="206">
        <v>838.7</v>
      </c>
      <c r="M43" s="207">
        <v>419.35</v>
      </c>
      <c r="O43" s="6"/>
      <c r="P43" s="5"/>
    </row>
    <row r="44" spans="1:16">
      <c r="A44" s="219" t="s">
        <v>107</v>
      </c>
      <c r="B44" s="223">
        <f>H39</f>
        <v>0</v>
      </c>
      <c r="C44" s="81"/>
      <c r="D44" s="81"/>
      <c r="E44" s="81"/>
      <c r="F44" s="81"/>
      <c r="G44" s="220" t="s">
        <v>108</v>
      </c>
      <c r="H44" s="63">
        <f>H42+H43</f>
        <v>0</v>
      </c>
      <c r="I44" s="76"/>
      <c r="J44" s="165" t="s">
        <v>81</v>
      </c>
      <c r="K44" s="135"/>
      <c r="L44" s="206">
        <v>957.27</v>
      </c>
      <c r="M44" s="207">
        <v>478.64</v>
      </c>
      <c r="N44" s="40"/>
      <c r="O44" s="6"/>
      <c r="P44" s="5"/>
    </row>
    <row r="45" spans="1:16" ht="15" thickBot="1">
      <c r="A45" s="219"/>
      <c r="B45" s="79"/>
      <c r="C45" s="81"/>
      <c r="D45" s="81"/>
      <c r="E45" s="81"/>
      <c r="F45" s="81"/>
      <c r="G45" s="84"/>
      <c r="H45" s="79"/>
      <c r="I45" s="76"/>
      <c r="J45" s="166" t="s">
        <v>82</v>
      </c>
      <c r="K45" s="136"/>
      <c r="L45" s="208">
        <v>628.04999999999995</v>
      </c>
      <c r="M45" s="209">
        <v>314.02999999999997</v>
      </c>
      <c r="N45" s="40"/>
      <c r="O45" s="6"/>
      <c r="P45" s="5"/>
    </row>
    <row r="46" spans="1:16" ht="15.6">
      <c r="A46" s="137" t="s">
        <v>4</v>
      </c>
      <c r="B46" s="138"/>
      <c r="C46" s="138"/>
      <c r="D46" s="138"/>
      <c r="E46" s="138"/>
      <c r="F46" s="138"/>
      <c r="G46" s="138"/>
      <c r="H46" s="139"/>
      <c r="I46" s="76"/>
      <c r="J46" s="76"/>
      <c r="K46" s="76"/>
      <c r="L46" s="80"/>
      <c r="M46" s="80"/>
      <c r="N46" s="2"/>
      <c r="O46" s="2"/>
    </row>
    <row r="47" spans="1:16">
      <c r="A47" s="156" t="s">
        <v>61</v>
      </c>
      <c r="B47" s="177">
        <f>SUMIF(K7:K10,"M",H7:H10)+SUMIF(K12:K15,"M",H12:H15)+SUMIF(K18:K21,"M",H18:H21)+SUMIF(K24:K26,"M",H24:H26)+SUMIF(K29:K31,"M",H29:H31)+SUMIF(K34:K36,"M",H34:H36)+IF(H41="M",H44,0)</f>
        <v>0</v>
      </c>
      <c r="C47" s="178"/>
      <c r="D47" s="157" t="s">
        <v>62</v>
      </c>
      <c r="E47" s="179">
        <f>SUMIF(K7:K10,"V",H7:H10)+SUMIF(K12:K15,"V",H12:H15)+SUMIF(K18:K21,"V",H18:H21)+SUMIF(K24:K26,"V",H24:H26)+SUMIF(K29:K31,"V",H29:H31)+SUMIF(K34:K36,"V",H34:H36)+IF(H41="V",H44,0)</f>
        <v>0</v>
      </c>
      <c r="F47" s="176"/>
      <c r="G47" s="43" t="s">
        <v>11</v>
      </c>
      <c r="H47" s="63">
        <f>H39+H44</f>
        <v>0</v>
      </c>
      <c r="I47" s="76"/>
      <c r="J47" s="76"/>
      <c r="K47" s="76"/>
      <c r="L47" s="80"/>
      <c r="M47" s="80"/>
    </row>
    <row r="48" spans="1:16" hidden="1">
      <c r="A48" s="80"/>
      <c r="B48" s="80"/>
      <c r="C48" s="80"/>
      <c r="D48" s="80"/>
      <c r="E48" s="80"/>
      <c r="F48" s="80"/>
      <c r="G48" s="160"/>
      <c r="H48" s="161"/>
      <c r="I48" s="76"/>
      <c r="J48" s="76"/>
      <c r="K48" s="76"/>
      <c r="L48" s="80"/>
      <c r="M48" s="80"/>
    </row>
    <row r="49" spans="1:11" hidden="1"/>
    <row r="50" spans="1:11" hidden="1">
      <c r="F50" s="216" t="s">
        <v>104</v>
      </c>
      <c r="G50" s="217">
        <f>IF(MONTH(C2)&lt;9,YEAR(C2),YEAR(C2)+1)</f>
        <v>2022</v>
      </c>
      <c r="H50" s="217"/>
      <c r="I50" s="216" t="s">
        <v>105</v>
      </c>
      <c r="J50" s="216" t="s">
        <v>106</v>
      </c>
      <c r="K50" s="216" t="s">
        <v>18</v>
      </c>
    </row>
    <row r="51" spans="1:11" hidden="1">
      <c r="F51" s="217"/>
      <c r="G51" s="217"/>
      <c r="H51" s="217"/>
      <c r="I51" s="217">
        <v>2011</v>
      </c>
      <c r="J51" s="217">
        <v>0.47</v>
      </c>
      <c r="K51" s="218">
        <f>DATE(I51,8,31)</f>
        <v>40786</v>
      </c>
    </row>
    <row r="52" spans="1:11" hidden="1">
      <c r="B52" s="14"/>
      <c r="C52" s="15"/>
      <c r="D52" s="16"/>
      <c r="F52" s="217"/>
      <c r="G52" s="217"/>
      <c r="H52" s="217"/>
      <c r="I52" s="217">
        <v>2012</v>
      </c>
      <c r="J52" s="217">
        <v>0.47</v>
      </c>
      <c r="K52" s="218">
        <f t="shared" ref="K52:K72" si="6">DATE(I52,8,31)</f>
        <v>41152</v>
      </c>
    </row>
    <row r="53" spans="1:11" hidden="1">
      <c r="A53" s="17"/>
      <c r="B53" s="18"/>
      <c r="C53" s="18"/>
      <c r="D53" s="15"/>
      <c r="F53" s="217"/>
      <c r="G53" s="217"/>
      <c r="H53" s="217"/>
      <c r="I53" s="217">
        <v>2013</v>
      </c>
      <c r="J53" s="217">
        <v>0.47</v>
      </c>
      <c r="K53" s="218">
        <f t="shared" si="6"/>
        <v>41517</v>
      </c>
    </row>
    <row r="54" spans="1:11" hidden="1">
      <c r="A54" s="19"/>
      <c r="B54" s="20"/>
      <c r="C54" s="20"/>
      <c r="D54" s="15"/>
      <c r="F54" s="217"/>
      <c r="G54" s="217"/>
      <c r="H54" s="217"/>
      <c r="I54" s="217">
        <v>2014</v>
      </c>
      <c r="J54" s="217">
        <v>0.47</v>
      </c>
      <c r="K54" s="218">
        <f t="shared" si="6"/>
        <v>41882</v>
      </c>
    </row>
    <row r="55" spans="1:11" hidden="1">
      <c r="A55" s="15"/>
      <c r="B55" s="15"/>
      <c r="C55" s="15"/>
      <c r="D55" s="15"/>
      <c r="F55" s="217"/>
      <c r="G55" s="217"/>
      <c r="H55" s="217"/>
      <c r="I55" s="217">
        <v>2015</v>
      </c>
      <c r="J55" s="217">
        <v>0.47</v>
      </c>
      <c r="K55" s="218">
        <f t="shared" si="6"/>
        <v>42247</v>
      </c>
    </row>
    <row r="56" spans="1:11" hidden="1">
      <c r="F56" s="217"/>
      <c r="G56" s="217"/>
      <c r="H56" s="217"/>
      <c r="I56" s="217">
        <v>2016</v>
      </c>
      <c r="J56" s="217">
        <v>0.47</v>
      </c>
      <c r="K56" s="218">
        <f t="shared" si="6"/>
        <v>42613</v>
      </c>
    </row>
    <row r="57" spans="1:11" hidden="1">
      <c r="F57" s="217"/>
      <c r="G57" s="217"/>
      <c r="H57" s="217"/>
      <c r="I57" s="217">
        <v>2017</v>
      </c>
      <c r="J57" s="217">
        <v>0.47</v>
      </c>
      <c r="K57" s="218">
        <f t="shared" si="6"/>
        <v>42978</v>
      </c>
    </row>
    <row r="58" spans="1:11" hidden="1">
      <c r="F58" s="217"/>
      <c r="G58" s="217"/>
      <c r="H58" s="217"/>
      <c r="I58" s="217">
        <v>2018</v>
      </c>
      <c r="J58" s="217">
        <v>0.47</v>
      </c>
      <c r="K58" s="218">
        <f t="shared" si="6"/>
        <v>43343</v>
      </c>
    </row>
    <row r="59" spans="1:11" hidden="1">
      <c r="F59" s="217"/>
      <c r="G59" s="217"/>
      <c r="H59" s="217"/>
      <c r="I59" s="217">
        <v>2019</v>
      </c>
      <c r="J59" s="217">
        <v>0.49</v>
      </c>
      <c r="K59" s="218">
        <f t="shared" si="6"/>
        <v>43708</v>
      </c>
    </row>
    <row r="60" spans="1:11" hidden="1">
      <c r="F60" s="217"/>
      <c r="G60" s="217"/>
      <c r="H60" s="217"/>
      <c r="I60" s="217">
        <v>2020</v>
      </c>
      <c r="J60" s="217">
        <v>0.495</v>
      </c>
      <c r="K60" s="218">
        <f t="shared" si="6"/>
        <v>44074</v>
      </c>
    </row>
    <row r="61" spans="1:11" hidden="1">
      <c r="F61" s="217"/>
      <c r="G61" s="217"/>
      <c r="H61" s="217"/>
      <c r="I61" s="217">
        <v>2021</v>
      </c>
      <c r="J61" s="217">
        <v>0.5</v>
      </c>
      <c r="K61" s="218">
        <f t="shared" si="6"/>
        <v>44439</v>
      </c>
    </row>
    <row r="62" spans="1:11" hidden="1">
      <c r="F62" s="217"/>
      <c r="G62" s="217"/>
      <c r="H62" s="217"/>
      <c r="I62" s="217">
        <v>2022</v>
      </c>
      <c r="J62" s="217">
        <v>0.5</v>
      </c>
      <c r="K62" s="218">
        <f t="shared" si="6"/>
        <v>44804</v>
      </c>
    </row>
    <row r="63" spans="1:11" hidden="1">
      <c r="F63" s="217"/>
      <c r="G63" s="217"/>
      <c r="H63" s="217"/>
      <c r="I63" s="217">
        <v>2023</v>
      </c>
      <c r="J63" s="217">
        <v>0.5</v>
      </c>
      <c r="K63" s="218">
        <f t="shared" si="6"/>
        <v>45169</v>
      </c>
    </row>
    <row r="64" spans="1:11" hidden="1">
      <c r="F64" s="217"/>
      <c r="G64" s="217"/>
      <c r="H64" s="217"/>
      <c r="I64" s="217">
        <v>2024</v>
      </c>
      <c r="J64" s="217">
        <v>0.5</v>
      </c>
      <c r="K64" s="218">
        <f t="shared" si="6"/>
        <v>45535</v>
      </c>
    </row>
    <row r="65" spans="1:11" hidden="1">
      <c r="F65" s="217"/>
      <c r="G65" s="217"/>
      <c r="H65" s="217"/>
      <c r="I65" s="217">
        <v>2025</v>
      </c>
      <c r="J65" s="217">
        <v>0.5</v>
      </c>
      <c r="K65" s="218">
        <f t="shared" si="6"/>
        <v>45900</v>
      </c>
    </row>
    <row r="66" spans="1:11" hidden="1">
      <c r="B66" s="14"/>
      <c r="C66" s="15"/>
      <c r="D66" s="16"/>
      <c r="F66" s="217"/>
      <c r="G66" s="217"/>
      <c r="H66" s="217"/>
      <c r="I66" s="217">
        <v>2026</v>
      </c>
      <c r="J66" s="217">
        <v>0.5</v>
      </c>
      <c r="K66" s="218">
        <f t="shared" si="6"/>
        <v>46265</v>
      </c>
    </row>
    <row r="67" spans="1:11" hidden="1">
      <c r="A67" s="17"/>
      <c r="B67" s="18"/>
      <c r="C67" s="18"/>
      <c r="D67" s="15"/>
      <c r="F67" s="217"/>
      <c r="G67" s="217"/>
      <c r="H67" s="217"/>
      <c r="I67" s="217">
        <v>2027</v>
      </c>
      <c r="J67" s="217">
        <v>0.5</v>
      </c>
      <c r="K67" s="218">
        <f t="shared" si="6"/>
        <v>46630</v>
      </c>
    </row>
    <row r="68" spans="1:11" hidden="1">
      <c r="A68" s="19"/>
      <c r="B68" s="20"/>
      <c r="C68" s="20"/>
      <c r="D68" s="15"/>
      <c r="F68" s="217"/>
      <c r="G68" s="217"/>
      <c r="H68" s="217"/>
      <c r="I68" s="217">
        <v>2028</v>
      </c>
      <c r="J68" s="217">
        <v>0.5</v>
      </c>
      <c r="K68" s="218">
        <f t="shared" si="6"/>
        <v>46996</v>
      </c>
    </row>
    <row r="69" spans="1:11" hidden="1">
      <c r="A69" s="15"/>
      <c r="B69" s="15"/>
      <c r="C69" s="15"/>
      <c r="D69" s="15"/>
      <c r="F69" s="217"/>
      <c r="G69" s="217"/>
      <c r="H69" s="217"/>
      <c r="I69" s="217">
        <v>2029</v>
      </c>
      <c r="J69" s="217">
        <v>0.5</v>
      </c>
      <c r="K69" s="218">
        <f t="shared" si="6"/>
        <v>47361</v>
      </c>
    </row>
    <row r="70" spans="1:11" hidden="1">
      <c r="F70" s="217"/>
      <c r="G70" s="217"/>
      <c r="H70" s="217"/>
      <c r="I70" s="217">
        <v>2030</v>
      </c>
      <c r="J70" s="217">
        <v>0.5</v>
      </c>
      <c r="K70" s="218">
        <f t="shared" si="6"/>
        <v>47726</v>
      </c>
    </row>
    <row r="71" spans="1:11" hidden="1">
      <c r="F71" s="217"/>
      <c r="G71" s="217"/>
      <c r="H71" s="217"/>
      <c r="I71" s="217">
        <v>2031</v>
      </c>
      <c r="J71" s="217">
        <v>0.5</v>
      </c>
      <c r="K71" s="218">
        <f t="shared" si="6"/>
        <v>48091</v>
      </c>
    </row>
    <row r="72" spans="1:11" hidden="1">
      <c r="F72" s="217"/>
      <c r="G72" s="217"/>
      <c r="H72" s="217"/>
      <c r="I72" s="217">
        <v>2032</v>
      </c>
      <c r="J72" s="217">
        <v>0.5</v>
      </c>
      <c r="K72" s="218">
        <f t="shared" si="6"/>
        <v>48457</v>
      </c>
    </row>
  </sheetData>
  <mergeCells count="7">
    <mergeCell ref="C2:D2"/>
    <mergeCell ref="F2:G2"/>
    <mergeCell ref="J39:M40"/>
    <mergeCell ref="A3:M3"/>
    <mergeCell ref="A4:J4"/>
    <mergeCell ref="A6:B6"/>
    <mergeCell ref="D6:H6"/>
  </mergeCells>
  <phoneticPr fontId="17" type="noConversion"/>
  <conditionalFormatting sqref="K7:K10 K12:K15 K18:K21 K24:K26 K29:K31 K34:K36">
    <cfRule type="expression" dxfId="5" priority="2">
      <formula>NOT(OR($K7="M",$K7="V",$H$41="M",$H$41="V"))</formula>
    </cfRule>
  </conditionalFormatting>
  <conditionalFormatting sqref="H41">
    <cfRule type="expression" dxfId="4" priority="1">
      <formula>NOT(OR($K41="M",$K41="V",$H$41="M",$H$41="V"))</formula>
    </cfRule>
  </conditionalFormatting>
  <pageMargins left="0.5" right="0.2" top="0.35" bottom="0.25" header="0.3" footer="0.3"/>
  <pageSetup scale="82" orientation="landscape" r:id="rId1"/>
  <headerFooter scaleWithDoc="0" alignWithMargins="0"/>
  <legacyDrawing r:id="rId2"/>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2"/>
  <sheetViews>
    <sheetView workbookViewId="0">
      <selection activeCell="A2" sqref="A2"/>
    </sheetView>
  </sheetViews>
  <sheetFormatPr defaultColWidth="8.88671875" defaultRowHeight="14.4"/>
  <cols>
    <col min="1" max="1" width="22.44140625" customWidth="1"/>
    <col min="2" max="2" width="14.33203125" customWidth="1"/>
    <col min="3" max="3" width="9.44140625" customWidth="1"/>
    <col min="4" max="4" width="10.109375" customWidth="1"/>
    <col min="5" max="5" width="14.33203125" customWidth="1"/>
    <col min="6" max="6" width="10.5546875" customWidth="1"/>
    <col min="7" max="7" width="9.44140625" style="27" customWidth="1"/>
    <col min="8" max="8" width="14.33203125" style="64" customWidth="1"/>
    <col min="9" max="10" width="10.109375" style="23" customWidth="1"/>
    <col min="11" max="11" width="6.33203125" style="23" customWidth="1"/>
    <col min="12" max="13" width="12.109375" customWidth="1"/>
  </cols>
  <sheetData>
    <row r="1" spans="1:17" s="30" customFormat="1" ht="6" customHeight="1">
      <c r="A1" s="32"/>
      <c r="B1" s="32"/>
      <c r="C1" s="32"/>
      <c r="D1" s="32"/>
      <c r="E1" s="32"/>
      <c r="F1" s="32"/>
      <c r="G1" s="32"/>
      <c r="H1" s="60"/>
      <c r="I1" s="32"/>
      <c r="J1" s="32"/>
      <c r="K1" s="32"/>
      <c r="L1" s="32"/>
      <c r="M1" s="32"/>
      <c r="N1" s="33"/>
      <c r="O1" s="34"/>
      <c r="P1" s="34"/>
      <c r="Q1" s="34"/>
    </row>
    <row r="2" spans="1:17" s="30" customFormat="1" ht="15.6">
      <c r="A2" s="211" t="s">
        <v>116</v>
      </c>
      <c r="B2" s="212" t="s">
        <v>67</v>
      </c>
      <c r="C2" s="252">
        <f>'Year 3'!F2+1</f>
        <v>44805</v>
      </c>
      <c r="D2" s="253"/>
      <c r="E2" s="212" t="s">
        <v>68</v>
      </c>
      <c r="F2" s="252">
        <f>EDATE(C2,12)-1</f>
        <v>45169</v>
      </c>
      <c r="G2" s="253"/>
      <c r="H2" s="211"/>
      <c r="I2" s="211"/>
      <c r="J2" s="182"/>
      <c r="K2" s="37"/>
      <c r="L2" s="32"/>
      <c r="M2" s="31" t="s">
        <v>111</v>
      </c>
      <c r="N2" s="34"/>
      <c r="O2" s="34"/>
      <c r="P2" s="34"/>
      <c r="Q2" s="34"/>
    </row>
    <row r="3" spans="1:17" s="15" customFormat="1" ht="6.9" customHeight="1" thickBot="1">
      <c r="A3" s="260"/>
      <c r="B3" s="260"/>
      <c r="C3" s="260"/>
      <c r="D3" s="260"/>
      <c r="E3" s="260"/>
      <c r="F3" s="260"/>
      <c r="G3" s="260"/>
      <c r="H3" s="261"/>
      <c r="I3" s="261"/>
      <c r="J3" s="261"/>
      <c r="K3" s="261"/>
      <c r="L3" s="261"/>
      <c r="M3" s="261"/>
      <c r="N3" s="36"/>
      <c r="O3" s="36"/>
      <c r="P3" s="36"/>
    </row>
    <row r="4" spans="1:17" ht="31.5" customHeight="1" thickBot="1">
      <c r="A4" s="265" t="s">
        <v>51</v>
      </c>
      <c r="B4" s="266"/>
      <c r="C4" s="266"/>
      <c r="D4" s="266"/>
      <c r="E4" s="266"/>
      <c r="F4" s="266"/>
      <c r="G4" s="266"/>
      <c r="H4" s="266"/>
      <c r="I4" s="266"/>
      <c r="J4" s="267"/>
      <c r="K4" s="183"/>
      <c r="L4" s="65" t="s">
        <v>39</v>
      </c>
      <c r="M4" s="66" t="s">
        <v>40</v>
      </c>
      <c r="N4" s="5"/>
      <c r="O4" s="5"/>
      <c r="P4" s="5"/>
    </row>
    <row r="5" spans="1:17" ht="46.8">
      <c r="A5" s="44" t="s">
        <v>48</v>
      </c>
      <c r="B5" s="45" t="s">
        <v>6</v>
      </c>
      <c r="C5" s="45" t="s">
        <v>7</v>
      </c>
      <c r="D5" s="45" t="s">
        <v>8</v>
      </c>
      <c r="E5" s="45" t="s">
        <v>9</v>
      </c>
      <c r="F5" s="46" t="s">
        <v>16</v>
      </c>
      <c r="G5" s="47" t="s">
        <v>10</v>
      </c>
      <c r="H5" s="61" t="s">
        <v>11</v>
      </c>
      <c r="I5" s="51" t="s">
        <v>17</v>
      </c>
      <c r="J5" s="51" t="s">
        <v>18</v>
      </c>
      <c r="K5" s="51" t="s">
        <v>86</v>
      </c>
      <c r="L5" s="67" t="s">
        <v>97</v>
      </c>
      <c r="M5" s="67" t="s">
        <v>96</v>
      </c>
      <c r="N5" s="6"/>
      <c r="O5" s="6"/>
      <c r="P5" s="5"/>
    </row>
    <row r="6" spans="1:17">
      <c r="A6" s="262" t="s">
        <v>38</v>
      </c>
      <c r="B6" s="263"/>
      <c r="C6" s="48"/>
      <c r="D6" s="264"/>
      <c r="E6" s="264"/>
      <c r="F6" s="264"/>
      <c r="G6" s="264"/>
      <c r="H6" s="264"/>
      <c r="I6" s="49"/>
      <c r="J6" s="49"/>
      <c r="K6" s="49"/>
      <c r="L6" s="68"/>
      <c r="M6" s="70"/>
      <c r="N6" s="6"/>
      <c r="O6" s="6"/>
      <c r="P6" s="5"/>
    </row>
    <row r="7" spans="1:17">
      <c r="A7" s="3" t="str">
        <f>IF('Year 3'!A7="","",'Year 3'!A7)</f>
        <v/>
      </c>
      <c r="B7" s="7">
        <v>0</v>
      </c>
      <c r="C7" s="8">
        <v>0</v>
      </c>
      <c r="D7" s="54">
        <f>ROUND(1.03*'Year 3'!D7,0)</f>
        <v>0</v>
      </c>
      <c r="E7" s="54">
        <f>ROUND(D7/9*C7*B7,0)</f>
        <v>0</v>
      </c>
      <c r="F7" s="52">
        <f>IF('Year 3'!F7="","",'Year 3'!F7)</f>
        <v>0</v>
      </c>
      <c r="G7" s="53">
        <f>ROUND(E7*0.18+F7*C7*B7,0)</f>
        <v>0</v>
      </c>
      <c r="H7" s="54">
        <f>E7+G7</f>
        <v>0</v>
      </c>
      <c r="I7" s="22"/>
      <c r="J7" s="22"/>
      <c r="K7" s="22"/>
      <c r="L7" s="69"/>
      <c r="M7" s="69"/>
      <c r="N7" s="6"/>
      <c r="O7" s="6"/>
      <c r="P7" s="5"/>
    </row>
    <row r="8" spans="1:17">
      <c r="A8" s="3" t="str">
        <f>IF('Year 3'!A8="","",'Year 3'!A8)</f>
        <v/>
      </c>
      <c r="B8" s="7">
        <v>0</v>
      </c>
      <c r="C8" s="8">
        <v>0</v>
      </c>
      <c r="D8" s="54">
        <f>ROUND(1.03*'Year 3'!D8,0)</f>
        <v>0</v>
      </c>
      <c r="E8" s="54">
        <f t="shared" ref="E8:E10" si="0">ROUND(D8/9*C8*B8,0)</f>
        <v>0</v>
      </c>
      <c r="F8" s="52">
        <f>IF('Year 3'!F8="","",'Year 3'!F8)</f>
        <v>0</v>
      </c>
      <c r="G8" s="53">
        <f t="shared" ref="G8:G10" si="1">ROUND(E8*0.18+F8*C8*B8,0)</f>
        <v>0</v>
      </c>
      <c r="H8" s="54">
        <f>E8+G8</f>
        <v>0</v>
      </c>
      <c r="I8" s="22"/>
      <c r="J8" s="22"/>
      <c r="K8" s="22"/>
      <c r="L8" s="69"/>
      <c r="M8" s="69"/>
      <c r="N8" s="6"/>
      <c r="O8" s="6"/>
      <c r="P8" s="5"/>
    </row>
    <row r="9" spans="1:17">
      <c r="A9" s="3" t="str">
        <f>IF('Year 3'!A9="","",'Year 3'!A9)</f>
        <v/>
      </c>
      <c r="B9" s="7">
        <v>0</v>
      </c>
      <c r="C9" s="8">
        <v>0</v>
      </c>
      <c r="D9" s="54">
        <f>ROUND(1.03*'Year 3'!D9,0)</f>
        <v>0</v>
      </c>
      <c r="E9" s="54">
        <f t="shared" si="0"/>
        <v>0</v>
      </c>
      <c r="F9" s="52">
        <f>IF('Year 3'!F9="","",'Year 3'!F9)</f>
        <v>0</v>
      </c>
      <c r="G9" s="53">
        <f t="shared" si="1"/>
        <v>0</v>
      </c>
      <c r="H9" s="54">
        <f>E9+G9</f>
        <v>0</v>
      </c>
      <c r="I9" s="22"/>
      <c r="J9" s="22"/>
      <c r="K9" s="22"/>
      <c r="L9" s="69"/>
      <c r="M9" s="69"/>
      <c r="N9" s="6"/>
      <c r="O9" s="6"/>
      <c r="P9" s="5"/>
    </row>
    <row r="10" spans="1:17">
      <c r="A10" s="3" t="str">
        <f>IF('Year 3'!A10="","",'Year 3'!A10)</f>
        <v/>
      </c>
      <c r="B10" s="9">
        <v>0</v>
      </c>
      <c r="C10" s="8">
        <v>0</v>
      </c>
      <c r="D10" s="54">
        <f>ROUND(1.03*'Year 3'!D10,0)</f>
        <v>0</v>
      </c>
      <c r="E10" s="54">
        <f t="shared" si="0"/>
        <v>0</v>
      </c>
      <c r="F10" s="52">
        <f>IF('Year 3'!F10="","",'Year 3'!F10)</f>
        <v>0</v>
      </c>
      <c r="G10" s="53">
        <f t="shared" si="1"/>
        <v>0</v>
      </c>
      <c r="H10" s="54">
        <f>E10+G10</f>
        <v>0</v>
      </c>
      <c r="I10" s="7"/>
      <c r="J10" s="7"/>
      <c r="K10" s="7"/>
      <c r="L10" s="69"/>
      <c r="M10" s="69"/>
      <c r="N10" s="6"/>
      <c r="O10" s="6"/>
      <c r="P10" s="5"/>
    </row>
    <row r="11" spans="1:17">
      <c r="A11" s="140" t="s">
        <v>87</v>
      </c>
      <c r="B11" s="141"/>
      <c r="C11" s="141"/>
      <c r="D11" s="141"/>
      <c r="E11" s="141"/>
      <c r="F11" s="141"/>
      <c r="G11" s="141"/>
      <c r="H11" s="141"/>
      <c r="I11" s="141"/>
      <c r="J11" s="141"/>
      <c r="K11" s="141"/>
      <c r="L11" s="141"/>
      <c r="M11" s="142"/>
      <c r="N11" s="6"/>
      <c r="O11" s="6"/>
      <c r="P11" s="5"/>
    </row>
    <row r="12" spans="1:17">
      <c r="A12" s="3" t="str">
        <f>IF('Year 3'!A12="","",'Year 3'!A12)</f>
        <v/>
      </c>
      <c r="B12" s="9">
        <v>0</v>
      </c>
      <c r="C12" s="8">
        <v>0</v>
      </c>
      <c r="D12" s="54">
        <f>ROUND(1.03*'Year 3'!D12,0)</f>
        <v>0</v>
      </c>
      <c r="E12" s="54">
        <f>ROUND(D12/12*C12*B12,0)</f>
        <v>0</v>
      </c>
      <c r="F12" s="52">
        <f>IF('Year 3'!F12="","",'Year 3'!F12)</f>
        <v>0</v>
      </c>
      <c r="G12" s="53">
        <f>ROUND(E12*0.18+F12*C12*B12,0)</f>
        <v>0</v>
      </c>
      <c r="H12" s="54">
        <f>E12+G12</f>
        <v>0</v>
      </c>
      <c r="I12" s="7"/>
      <c r="J12" s="7"/>
      <c r="K12" s="7"/>
      <c r="L12" s="69"/>
      <c r="M12" s="69"/>
      <c r="N12" s="6"/>
      <c r="O12" s="6"/>
      <c r="P12" s="5"/>
    </row>
    <row r="13" spans="1:17">
      <c r="A13" s="3" t="str">
        <f>IF('Year 3'!A13="","",'Year 3'!A13)</f>
        <v/>
      </c>
      <c r="B13" s="9">
        <v>0</v>
      </c>
      <c r="C13" s="8">
        <v>0</v>
      </c>
      <c r="D13" s="54">
        <f>ROUND(1.03*'Year 3'!D13,0)</f>
        <v>0</v>
      </c>
      <c r="E13" s="54">
        <f t="shared" ref="E13:E15" si="2">ROUND(D13/12*C13*B13,0)</f>
        <v>0</v>
      </c>
      <c r="F13" s="52">
        <f>IF('Year 3'!F13="","",'Year 3'!F13)</f>
        <v>0</v>
      </c>
      <c r="G13" s="53">
        <f t="shared" ref="G13:G15" si="3">ROUND(E13*0.18+F13*C13*B13,0)</f>
        <v>0</v>
      </c>
      <c r="H13" s="54">
        <f>E13+G13</f>
        <v>0</v>
      </c>
      <c r="I13" s="7"/>
      <c r="J13" s="7"/>
      <c r="K13" s="7"/>
      <c r="L13" s="69"/>
      <c r="M13" s="69"/>
      <c r="N13" s="6"/>
      <c r="O13" s="6"/>
      <c r="P13" s="5"/>
    </row>
    <row r="14" spans="1:17">
      <c r="A14" s="3" t="str">
        <f>IF('Year 3'!A14="","",'Year 3'!A14)</f>
        <v/>
      </c>
      <c r="B14" s="9">
        <v>0</v>
      </c>
      <c r="C14" s="8">
        <v>0</v>
      </c>
      <c r="D14" s="54">
        <f>ROUND(1.03*'Year 3'!D14,0)</f>
        <v>0</v>
      </c>
      <c r="E14" s="54">
        <f t="shared" si="2"/>
        <v>0</v>
      </c>
      <c r="F14" s="52">
        <f>IF('Year 3'!F14="","",'Year 3'!F14)</f>
        <v>0</v>
      </c>
      <c r="G14" s="53">
        <f t="shared" si="3"/>
        <v>0</v>
      </c>
      <c r="H14" s="54">
        <f>E14+G14</f>
        <v>0</v>
      </c>
      <c r="I14" s="7"/>
      <c r="J14" s="7"/>
      <c r="K14" s="7"/>
      <c r="L14" s="69"/>
      <c r="M14" s="69"/>
      <c r="N14" s="6"/>
      <c r="O14" s="6"/>
      <c r="P14" s="5"/>
    </row>
    <row r="15" spans="1:17">
      <c r="A15" s="3" t="str">
        <f>IF('Year 3'!A15="","",'Year 3'!A15)</f>
        <v/>
      </c>
      <c r="B15" s="9">
        <v>0</v>
      </c>
      <c r="C15" s="8">
        <v>0</v>
      </c>
      <c r="D15" s="54">
        <f>ROUND(1.03*'Year 3'!D15,0)</f>
        <v>0</v>
      </c>
      <c r="E15" s="54">
        <f t="shared" si="2"/>
        <v>0</v>
      </c>
      <c r="F15" s="52">
        <f>IF('Year 3'!F15="","",'Year 3'!F15)</f>
        <v>0</v>
      </c>
      <c r="G15" s="53">
        <f t="shared" si="3"/>
        <v>0</v>
      </c>
      <c r="H15" s="54">
        <f>E15+G15</f>
        <v>0</v>
      </c>
      <c r="I15" s="7"/>
      <c r="J15" s="7"/>
      <c r="K15" s="7"/>
      <c r="L15" s="69"/>
      <c r="M15" s="69"/>
      <c r="N15" s="6"/>
      <c r="O15" s="6"/>
      <c r="P15" s="5"/>
    </row>
    <row r="16" spans="1:17">
      <c r="A16" s="80"/>
      <c r="B16" s="80"/>
      <c r="C16" s="83"/>
      <c r="D16" s="41" t="s">
        <v>11</v>
      </c>
      <c r="E16" s="55">
        <f>SUM(E7:E10,E12:E15)</f>
        <v>0</v>
      </c>
      <c r="F16" s="25"/>
      <c r="G16" s="56">
        <f>SUM(G7:G10,G12:G15)</f>
        <v>0</v>
      </c>
      <c r="H16" s="56">
        <f>SUM(H7:H10,H12:H15)</f>
        <v>0</v>
      </c>
      <c r="I16" s="7"/>
      <c r="J16" s="7"/>
      <c r="K16" s="7"/>
      <c r="L16" s="69"/>
      <c r="M16" s="69"/>
      <c r="N16" s="6"/>
      <c r="O16" s="6"/>
      <c r="P16" s="5"/>
    </row>
    <row r="17" spans="1:16">
      <c r="A17" s="50" t="s">
        <v>5</v>
      </c>
      <c r="B17" s="71" t="s">
        <v>12</v>
      </c>
      <c r="C17" s="72" t="s">
        <v>13</v>
      </c>
      <c r="D17" s="73" t="s">
        <v>14</v>
      </c>
      <c r="E17" s="143"/>
      <c r="F17" s="143"/>
      <c r="G17" s="143"/>
      <c r="H17" s="143"/>
      <c r="I17" s="143"/>
      <c r="J17" s="143"/>
      <c r="K17" s="143"/>
      <c r="L17" s="143"/>
      <c r="M17" s="144"/>
      <c r="N17" s="6"/>
      <c r="O17" s="6"/>
      <c r="P17" s="5"/>
    </row>
    <row r="18" spans="1:16">
      <c r="A18" s="4" t="str">
        <f>IF('Year 3'!A18="","",'Year 3'!A18)</f>
        <v/>
      </c>
      <c r="B18" s="1">
        <v>0</v>
      </c>
      <c r="C18" s="10">
        <v>0</v>
      </c>
      <c r="D18" s="52">
        <f>ROUND(1.03*'Year 3'!D18,0)</f>
        <v>0</v>
      </c>
      <c r="E18" s="54">
        <f>ROUND(C18*D18*B18,0)</f>
        <v>0</v>
      </c>
      <c r="F18" s="21" t="s">
        <v>50</v>
      </c>
      <c r="G18" s="53">
        <f>ROUND(E18*0.08,0)</f>
        <v>0</v>
      </c>
      <c r="H18" s="54">
        <f>E18+G18</f>
        <v>0</v>
      </c>
      <c r="I18" s="7"/>
      <c r="J18" s="7"/>
      <c r="K18" s="7"/>
      <c r="L18" s="69"/>
      <c r="M18" s="69"/>
      <c r="N18" s="6"/>
      <c r="O18" s="6"/>
      <c r="P18" s="5"/>
    </row>
    <row r="19" spans="1:16">
      <c r="A19" s="4" t="str">
        <f>IF('Year 3'!A19="","",'Year 3'!A19)</f>
        <v/>
      </c>
      <c r="B19" s="1">
        <v>0</v>
      </c>
      <c r="C19" s="10">
        <v>0</v>
      </c>
      <c r="D19" s="52">
        <f>ROUND(1.03*'Year 3'!D19,0)</f>
        <v>0</v>
      </c>
      <c r="E19" s="54">
        <f t="shared" ref="E19:E21" si="4">ROUND(C19*D19*B19,0)</f>
        <v>0</v>
      </c>
      <c r="F19" s="21" t="s">
        <v>50</v>
      </c>
      <c r="G19" s="53">
        <f t="shared" ref="G19:G21" si="5">ROUND(E19*0.08,0)</f>
        <v>0</v>
      </c>
      <c r="H19" s="54">
        <f>E19+G19</f>
        <v>0</v>
      </c>
      <c r="I19" s="7"/>
      <c r="J19" s="7"/>
      <c r="K19" s="7"/>
      <c r="L19" s="69"/>
      <c r="M19" s="69"/>
      <c r="N19" s="6"/>
      <c r="O19" s="6"/>
      <c r="P19" s="5"/>
    </row>
    <row r="20" spans="1:16">
      <c r="A20" s="4" t="str">
        <f>IF('Year 3'!A20="","",'Year 3'!A20)</f>
        <v/>
      </c>
      <c r="B20" s="1">
        <v>0</v>
      </c>
      <c r="C20" s="10">
        <v>0</v>
      </c>
      <c r="D20" s="52">
        <f>ROUND(1.03*'Year 3'!D20,0)</f>
        <v>0</v>
      </c>
      <c r="E20" s="54">
        <f t="shared" si="4"/>
        <v>0</v>
      </c>
      <c r="F20" s="21" t="s">
        <v>50</v>
      </c>
      <c r="G20" s="53">
        <f t="shared" si="5"/>
        <v>0</v>
      </c>
      <c r="H20" s="54">
        <f>E20+G20</f>
        <v>0</v>
      </c>
      <c r="I20" s="7"/>
      <c r="J20" s="7"/>
      <c r="K20" s="7"/>
      <c r="L20" s="69"/>
      <c r="M20" s="69"/>
      <c r="N20" s="6"/>
      <c r="O20" s="6"/>
      <c r="P20" s="5"/>
    </row>
    <row r="21" spans="1:16">
      <c r="A21" s="4" t="str">
        <f>IF('Year 3'!A21="","",'Year 3'!A21)</f>
        <v/>
      </c>
      <c r="B21" s="1">
        <v>0</v>
      </c>
      <c r="C21" s="10">
        <v>0</v>
      </c>
      <c r="D21" s="52">
        <f>ROUND(1.03*'Year 3'!D21,0)</f>
        <v>0</v>
      </c>
      <c r="E21" s="54">
        <f t="shared" si="4"/>
        <v>0</v>
      </c>
      <c r="F21" s="59" t="s">
        <v>50</v>
      </c>
      <c r="G21" s="53">
        <f t="shared" si="5"/>
        <v>0</v>
      </c>
      <c r="H21" s="54">
        <f>E21+G21</f>
        <v>0</v>
      </c>
      <c r="I21" s="7"/>
      <c r="J21" s="7"/>
      <c r="K21" s="7"/>
      <c r="L21" s="69"/>
      <c r="M21" s="69"/>
      <c r="N21" s="6"/>
      <c r="O21" s="6"/>
      <c r="P21" s="5"/>
    </row>
    <row r="22" spans="1:16">
      <c r="A22" s="80"/>
      <c r="B22" s="80"/>
      <c r="C22" s="82"/>
      <c r="D22" s="42" t="s">
        <v>11</v>
      </c>
      <c r="E22" s="57">
        <f>SUM(E18:E21)</f>
        <v>0</v>
      </c>
      <c r="F22" s="24"/>
      <c r="G22" s="58">
        <f>SUM(G18:G21)</f>
        <v>0</v>
      </c>
      <c r="H22" s="58">
        <f>SUM(H18:H21)</f>
        <v>0</v>
      </c>
      <c r="I22" s="7"/>
      <c r="J22" s="7"/>
      <c r="K22" s="7"/>
      <c r="L22" s="69"/>
      <c r="M22" s="69"/>
      <c r="N22" s="6"/>
      <c r="O22" s="6"/>
      <c r="P22" s="5"/>
    </row>
    <row r="23" spans="1:16">
      <c r="A23" s="145" t="s">
        <v>0</v>
      </c>
      <c r="B23" s="146"/>
      <c r="C23" s="146"/>
      <c r="D23" s="146"/>
      <c r="E23" s="146"/>
      <c r="F23" s="146"/>
      <c r="G23" s="146"/>
      <c r="H23" s="146"/>
      <c r="I23" s="146"/>
      <c r="J23" s="146"/>
      <c r="K23" s="146"/>
      <c r="L23" s="146"/>
      <c r="M23" s="147"/>
      <c r="N23" s="6"/>
      <c r="O23" s="6"/>
      <c r="P23" s="5"/>
    </row>
    <row r="24" spans="1:16">
      <c r="A24" s="12"/>
      <c r="B24" s="11"/>
      <c r="C24" s="11"/>
      <c r="D24" s="11"/>
      <c r="E24" s="11"/>
      <c r="F24" s="11"/>
      <c r="G24" s="26"/>
      <c r="H24" s="62">
        <v>0</v>
      </c>
      <c r="I24" s="7"/>
      <c r="J24" s="7"/>
      <c r="K24" s="7"/>
      <c r="L24" s="69"/>
      <c r="M24" s="69"/>
      <c r="N24" s="6"/>
      <c r="O24" s="6"/>
      <c r="P24" s="5"/>
    </row>
    <row r="25" spans="1:16">
      <c r="A25" s="12"/>
      <c r="B25" s="11"/>
      <c r="C25" s="11"/>
      <c r="D25" s="11"/>
      <c r="E25" s="11"/>
      <c r="F25" s="11"/>
      <c r="G25" s="26"/>
      <c r="H25" s="62">
        <v>0</v>
      </c>
      <c r="I25" s="7"/>
      <c r="J25" s="7"/>
      <c r="K25" s="7"/>
      <c r="L25" s="69"/>
      <c r="M25" s="69"/>
      <c r="N25" s="6"/>
      <c r="O25" s="6"/>
      <c r="P25" s="5"/>
    </row>
    <row r="26" spans="1:16">
      <c r="A26" s="12"/>
      <c r="B26" s="11"/>
      <c r="C26" s="11"/>
      <c r="D26" s="11"/>
      <c r="E26" s="11"/>
      <c r="F26" s="11"/>
      <c r="G26" s="26"/>
      <c r="H26" s="62">
        <v>0</v>
      </c>
      <c r="I26" s="7"/>
      <c r="J26" s="7"/>
      <c r="K26" s="7"/>
      <c r="L26" s="69"/>
      <c r="M26" s="69"/>
      <c r="N26" s="6"/>
      <c r="O26" s="6"/>
      <c r="P26" s="5"/>
    </row>
    <row r="27" spans="1:16">
      <c r="A27" s="80"/>
      <c r="B27" s="80"/>
      <c r="C27" s="81"/>
      <c r="D27" s="81"/>
      <c r="E27" s="81"/>
      <c r="F27" s="81"/>
      <c r="G27" s="42" t="s">
        <v>11</v>
      </c>
      <c r="H27" s="63">
        <f>SUM(H24:H26)</f>
        <v>0</v>
      </c>
      <c r="I27" s="7"/>
      <c r="J27" s="7"/>
      <c r="K27" s="7"/>
      <c r="L27" s="69"/>
      <c r="M27" s="69"/>
      <c r="N27" s="6"/>
      <c r="O27" s="6"/>
      <c r="P27" s="5"/>
    </row>
    <row r="28" spans="1:16">
      <c r="A28" s="145" t="s">
        <v>1</v>
      </c>
      <c r="B28" s="146"/>
      <c r="C28" s="146"/>
      <c r="D28" s="146"/>
      <c r="E28" s="146"/>
      <c r="F28" s="146"/>
      <c r="G28" s="146"/>
      <c r="H28" s="146"/>
      <c r="I28" s="146"/>
      <c r="J28" s="146"/>
      <c r="K28" s="146"/>
      <c r="L28" s="146"/>
      <c r="M28" s="147"/>
      <c r="N28" s="6"/>
      <c r="O28" s="6"/>
      <c r="P28" s="5"/>
    </row>
    <row r="29" spans="1:16">
      <c r="A29" s="13"/>
      <c r="B29" s="11"/>
      <c r="C29" s="11"/>
      <c r="D29" s="11"/>
      <c r="E29" s="11"/>
      <c r="F29" s="11"/>
      <c r="G29" s="26"/>
      <c r="H29" s="62">
        <v>0</v>
      </c>
      <c r="I29" s="7"/>
      <c r="J29" s="7"/>
      <c r="K29" s="7"/>
      <c r="L29" s="69"/>
      <c r="M29" s="69"/>
      <c r="N29" s="6"/>
      <c r="O29" s="6"/>
      <c r="P29" s="5"/>
    </row>
    <row r="30" spans="1:16">
      <c r="A30" s="13"/>
      <c r="B30" s="11"/>
      <c r="C30" s="11"/>
      <c r="D30" s="11"/>
      <c r="E30" s="11"/>
      <c r="F30" s="11"/>
      <c r="G30" s="26"/>
      <c r="H30" s="62">
        <v>0</v>
      </c>
      <c r="I30" s="7"/>
      <c r="J30" s="7"/>
      <c r="K30" s="7"/>
      <c r="L30" s="69"/>
      <c r="M30" s="69"/>
      <c r="N30" s="6"/>
      <c r="O30" s="6"/>
      <c r="P30" s="5"/>
    </row>
    <row r="31" spans="1:16">
      <c r="A31" s="12"/>
      <c r="B31" s="11"/>
      <c r="C31" s="11"/>
      <c r="D31" s="11"/>
      <c r="E31" s="11"/>
      <c r="F31" s="11"/>
      <c r="G31" s="26"/>
      <c r="H31" s="62">
        <v>0</v>
      </c>
      <c r="I31" s="7"/>
      <c r="J31" s="7"/>
      <c r="K31" s="7"/>
      <c r="L31" s="69"/>
      <c r="M31" s="69"/>
      <c r="N31" s="6"/>
      <c r="O31" s="6"/>
      <c r="P31" s="5"/>
    </row>
    <row r="32" spans="1:16">
      <c r="A32" s="80"/>
      <c r="B32" s="80"/>
      <c r="C32" s="81"/>
      <c r="D32" s="81"/>
      <c r="E32" s="81"/>
      <c r="F32" s="81"/>
      <c r="G32" s="43" t="s">
        <v>11</v>
      </c>
      <c r="H32" s="63">
        <f>SUM(H29:H31)</f>
        <v>0</v>
      </c>
      <c r="I32" s="7"/>
      <c r="J32" s="7"/>
      <c r="K32" s="7"/>
      <c r="L32" s="69"/>
      <c r="M32" s="69"/>
      <c r="N32" s="6"/>
      <c r="O32" s="6"/>
      <c r="P32" s="5"/>
    </row>
    <row r="33" spans="1:16">
      <c r="A33" s="145" t="s">
        <v>2</v>
      </c>
      <c r="B33" s="146"/>
      <c r="C33" s="146"/>
      <c r="D33" s="146"/>
      <c r="E33" s="146"/>
      <c r="F33" s="146"/>
      <c r="G33" s="146"/>
      <c r="H33" s="146"/>
      <c r="I33" s="146"/>
      <c r="J33" s="146"/>
      <c r="K33" s="146"/>
      <c r="L33" s="146"/>
      <c r="M33" s="147"/>
      <c r="N33" s="6"/>
      <c r="O33" s="6"/>
      <c r="P33" s="5"/>
    </row>
    <row r="34" spans="1:16">
      <c r="A34" s="12"/>
      <c r="B34" s="11"/>
      <c r="C34" s="11"/>
      <c r="D34" s="11"/>
      <c r="E34" s="11"/>
      <c r="F34" s="11"/>
      <c r="G34" s="26"/>
      <c r="H34" s="62">
        <v>0</v>
      </c>
      <c r="I34" s="7"/>
      <c r="J34" s="7"/>
      <c r="K34" s="7"/>
      <c r="L34" s="69"/>
      <c r="M34" s="69"/>
      <c r="N34" s="6"/>
      <c r="O34" s="6"/>
      <c r="P34" s="5"/>
    </row>
    <row r="35" spans="1:16">
      <c r="A35" s="12"/>
      <c r="B35" s="11"/>
      <c r="C35" s="11"/>
      <c r="D35" s="11"/>
      <c r="E35" s="11"/>
      <c r="F35" s="11"/>
      <c r="G35" s="26"/>
      <c r="H35" s="62">
        <v>0</v>
      </c>
      <c r="I35" s="7"/>
      <c r="J35" s="7"/>
      <c r="K35" s="7"/>
      <c r="L35" s="69"/>
      <c r="M35" s="69"/>
      <c r="N35" s="6"/>
      <c r="O35" s="6"/>
      <c r="P35" s="5"/>
    </row>
    <row r="36" spans="1:16">
      <c r="A36" s="12"/>
      <c r="B36" s="11"/>
      <c r="C36" s="11"/>
      <c r="D36" s="11"/>
      <c r="E36" s="11"/>
      <c r="F36" s="11"/>
      <c r="G36" s="26"/>
      <c r="H36" s="62">
        <v>0</v>
      </c>
      <c r="I36" s="7"/>
      <c r="J36" s="7"/>
      <c r="K36" s="7"/>
      <c r="L36" s="69"/>
      <c r="M36" s="69"/>
      <c r="N36" s="6"/>
      <c r="O36" s="6"/>
      <c r="P36" s="5"/>
    </row>
    <row r="37" spans="1:16">
      <c r="A37" s="80"/>
      <c r="B37" s="80"/>
      <c r="C37" s="78"/>
      <c r="D37" s="78"/>
      <c r="E37" s="78"/>
      <c r="F37" s="78"/>
      <c r="G37" s="43" t="s">
        <v>11</v>
      </c>
      <c r="H37" s="63">
        <f>SUM(H34:H36)</f>
        <v>0</v>
      </c>
      <c r="I37" s="74"/>
      <c r="J37" s="77"/>
      <c r="K37" s="77"/>
      <c r="L37" s="78"/>
      <c r="M37" s="78"/>
      <c r="N37" s="6"/>
      <c r="O37" s="6"/>
      <c r="P37" s="5"/>
    </row>
    <row r="38" spans="1:16" ht="14.1" customHeight="1" thickBot="1">
      <c r="A38" s="80"/>
      <c r="B38" s="80"/>
      <c r="C38" s="80"/>
      <c r="D38" s="80"/>
      <c r="E38" s="80"/>
      <c r="F38" s="80"/>
      <c r="G38" s="160"/>
      <c r="H38" s="161"/>
      <c r="I38" s="75"/>
      <c r="J38" s="76"/>
      <c r="K38" s="76"/>
      <c r="L38" s="80"/>
      <c r="M38" s="80"/>
      <c r="O38" s="6"/>
      <c r="P38" s="5"/>
    </row>
    <row r="39" spans="1:16" ht="15" customHeight="1">
      <c r="A39" s="158" t="s">
        <v>3</v>
      </c>
      <c r="B39" s="159"/>
      <c r="C39" s="159"/>
      <c r="D39" s="159"/>
      <c r="E39" s="159"/>
      <c r="F39" s="159"/>
      <c r="G39" s="43" t="s">
        <v>11</v>
      </c>
      <c r="H39" s="63">
        <f>H16+H22+H27+H32+H37</f>
        <v>0</v>
      </c>
      <c r="I39" s="76"/>
      <c r="J39" s="254" t="s">
        <v>113</v>
      </c>
      <c r="K39" s="255"/>
      <c r="L39" s="255"/>
      <c r="M39" s="256"/>
      <c r="O39" s="6"/>
      <c r="P39" s="5"/>
    </row>
    <row r="40" spans="1:16">
      <c r="A40" s="80"/>
      <c r="B40" s="80"/>
      <c r="C40" s="80"/>
      <c r="D40" s="80"/>
      <c r="E40" s="80"/>
      <c r="F40" s="80"/>
      <c r="G40" s="160"/>
      <c r="H40" s="161"/>
      <c r="I40" s="76"/>
      <c r="J40" s="257"/>
      <c r="K40" s="258"/>
      <c r="L40" s="258"/>
      <c r="M40" s="259"/>
      <c r="O40" s="6"/>
      <c r="P40" s="5"/>
    </row>
    <row r="41" spans="1:16" ht="16.2" thickBot="1">
      <c r="A41" s="158" t="s">
        <v>15</v>
      </c>
      <c r="B41" s="159"/>
      <c r="C41" s="159"/>
      <c r="D41" s="159"/>
      <c r="E41" s="159"/>
      <c r="F41" s="159"/>
      <c r="G41" s="174" t="s">
        <v>60</v>
      </c>
      <c r="H41" s="175"/>
      <c r="I41" s="76"/>
      <c r="J41" s="167" t="s">
        <v>78</v>
      </c>
      <c r="K41" s="162"/>
      <c r="L41" s="38" t="s">
        <v>46</v>
      </c>
      <c r="M41" s="39" t="s">
        <v>47</v>
      </c>
      <c r="O41" s="6"/>
      <c r="P41" s="5"/>
    </row>
    <row r="42" spans="1:16" ht="15" thickTop="1">
      <c r="A42" s="221" t="s">
        <v>102</v>
      </c>
      <c r="B42" s="222">
        <f>IF($F$2-VLOOKUP($G$50,$I$51:$K$72,3,FALSE)&lt;0,$B$44,ROUND((1-($F$2-VLOOKUP($G$50,$I$51:$K$72,3,FALSE))/($F$2+1-$C$2))*$B$44,0))</f>
        <v>0</v>
      </c>
      <c r="C42" s="178"/>
      <c r="D42" s="157" t="s">
        <v>19</v>
      </c>
      <c r="E42" s="180">
        <f>VLOOKUP($G$50,$I$51:$J$72,2,FALSE)</f>
        <v>0.5</v>
      </c>
      <c r="F42" s="181"/>
      <c r="G42" s="43"/>
      <c r="H42" s="63">
        <f>ROUND(B42*E42,0)</f>
        <v>0</v>
      </c>
      <c r="I42" s="76"/>
      <c r="J42" s="163" t="s">
        <v>79</v>
      </c>
      <c r="K42" s="133"/>
      <c r="L42" s="204">
        <v>1169.8900000000001</v>
      </c>
      <c r="M42" s="205">
        <v>584.95000000000005</v>
      </c>
      <c r="O42" s="6"/>
      <c r="P42" s="5"/>
    </row>
    <row r="43" spans="1:16">
      <c r="A43" s="213" t="s">
        <v>103</v>
      </c>
      <c r="B43" s="222">
        <f>B44-B42</f>
        <v>0</v>
      </c>
      <c r="C43" s="214"/>
      <c r="D43" s="157" t="s">
        <v>19</v>
      </c>
      <c r="E43" s="215">
        <f>VLOOKUP($G$50+1,$I$51:$J$72,2,FALSE)</f>
        <v>0.5</v>
      </c>
      <c r="F43" s="215"/>
      <c r="G43" s="43"/>
      <c r="H43" s="63">
        <f>ROUND(B43*E43,0)</f>
        <v>0</v>
      </c>
      <c r="I43" s="76"/>
      <c r="J43" s="164" t="s">
        <v>80</v>
      </c>
      <c r="K43" s="134"/>
      <c r="L43" s="206">
        <v>838.7</v>
      </c>
      <c r="M43" s="207">
        <v>419.35</v>
      </c>
      <c r="O43" s="6"/>
      <c r="P43" s="5"/>
    </row>
    <row r="44" spans="1:16">
      <c r="A44" s="219" t="s">
        <v>107</v>
      </c>
      <c r="B44" s="223">
        <f>H39</f>
        <v>0</v>
      </c>
      <c r="C44" s="81"/>
      <c r="D44" s="81"/>
      <c r="E44" s="81"/>
      <c r="F44" s="81"/>
      <c r="G44" s="220" t="s">
        <v>108</v>
      </c>
      <c r="H44" s="63">
        <f>H42+H43</f>
        <v>0</v>
      </c>
      <c r="I44" s="76"/>
      <c r="J44" s="165" t="s">
        <v>81</v>
      </c>
      <c r="K44" s="135"/>
      <c r="L44" s="206">
        <v>957.27</v>
      </c>
      <c r="M44" s="207">
        <v>478.64</v>
      </c>
      <c r="N44" s="40"/>
      <c r="O44" s="6"/>
      <c r="P44" s="5"/>
    </row>
    <row r="45" spans="1:16" ht="15" thickBot="1">
      <c r="A45" s="219"/>
      <c r="B45" s="79"/>
      <c r="C45" s="81"/>
      <c r="D45" s="81"/>
      <c r="E45" s="81"/>
      <c r="F45" s="81"/>
      <c r="G45" s="84"/>
      <c r="H45" s="79"/>
      <c r="I45" s="76"/>
      <c r="J45" s="166" t="s">
        <v>82</v>
      </c>
      <c r="K45" s="136"/>
      <c r="L45" s="208">
        <v>628.04999999999995</v>
      </c>
      <c r="M45" s="209">
        <v>314.02999999999997</v>
      </c>
      <c r="N45" s="40"/>
      <c r="O45" s="6"/>
      <c r="P45" s="5"/>
    </row>
    <row r="46" spans="1:16" ht="15.6">
      <c r="A46" s="137" t="s">
        <v>4</v>
      </c>
      <c r="B46" s="138"/>
      <c r="C46" s="138"/>
      <c r="D46" s="138"/>
      <c r="E46" s="138"/>
      <c r="F46" s="138"/>
      <c r="G46" s="138"/>
      <c r="H46" s="139"/>
      <c r="I46" s="76"/>
      <c r="J46" s="76"/>
      <c r="K46" s="76"/>
      <c r="L46" s="80"/>
      <c r="M46" s="80"/>
      <c r="N46" s="2"/>
      <c r="O46" s="2"/>
    </row>
    <row r="47" spans="1:16">
      <c r="A47" s="156" t="s">
        <v>61</v>
      </c>
      <c r="B47" s="177">
        <f>SUMIF(K7:K10,"M",H7:H10)+SUMIF(K12:K15,"M",H12:H15)+SUMIF(K18:K21,"M",H18:H21)+SUMIF(K24:K26,"M",H24:H26)+SUMIF(K29:K31,"M",H29:H31)+SUMIF(K34:K36,"M",H34:H36)+IF(H41="M",H44,0)</f>
        <v>0</v>
      </c>
      <c r="C47" s="178"/>
      <c r="D47" s="157" t="s">
        <v>62</v>
      </c>
      <c r="E47" s="179">
        <f>SUMIF(K7:K10,"V",H7:H10)+SUMIF(K12:K15,"V",H12:H15)+SUMIF(K18:K21,"V",H18:H21)+SUMIF(K24:K26,"V",H24:H26)+SUMIF(K29:K31,"V",H29:H31)+SUMIF(K34:K36,"V",H34:H36)+IF(H41="V",H44,0)</f>
        <v>0</v>
      </c>
      <c r="F47" s="176"/>
      <c r="G47" s="43" t="s">
        <v>11</v>
      </c>
      <c r="H47" s="63">
        <f>H39+H44</f>
        <v>0</v>
      </c>
      <c r="I47" s="76"/>
      <c r="J47" s="76"/>
      <c r="K47" s="76"/>
      <c r="L47" s="80"/>
      <c r="M47" s="80"/>
    </row>
    <row r="48" spans="1:16" hidden="1">
      <c r="A48" s="80"/>
      <c r="B48" s="80"/>
      <c r="C48" s="80"/>
      <c r="D48" s="80"/>
      <c r="E48" s="80"/>
      <c r="F48" s="80"/>
      <c r="G48" s="160"/>
      <c r="H48" s="161"/>
      <c r="I48" s="76"/>
      <c r="J48" s="76"/>
      <c r="K48" s="76"/>
      <c r="L48" s="80"/>
      <c r="M48" s="80"/>
    </row>
    <row r="49" spans="1:11" hidden="1"/>
    <row r="50" spans="1:11" hidden="1">
      <c r="F50" s="216" t="s">
        <v>104</v>
      </c>
      <c r="G50" s="217">
        <f>IF(MONTH(C2)&lt;9,YEAR(C2),YEAR(C2)+1)</f>
        <v>2023</v>
      </c>
      <c r="H50" s="217"/>
      <c r="I50" s="216" t="s">
        <v>105</v>
      </c>
      <c r="J50" s="216" t="s">
        <v>106</v>
      </c>
      <c r="K50" s="216" t="s">
        <v>18</v>
      </c>
    </row>
    <row r="51" spans="1:11" hidden="1">
      <c r="F51" s="217"/>
      <c r="G51" s="217"/>
      <c r="H51" s="217"/>
      <c r="I51" s="217">
        <v>2011</v>
      </c>
      <c r="J51" s="217">
        <v>0.47</v>
      </c>
      <c r="K51" s="218">
        <f>DATE(I51,8,31)</f>
        <v>40786</v>
      </c>
    </row>
    <row r="52" spans="1:11" hidden="1">
      <c r="B52" s="14"/>
      <c r="C52" s="15"/>
      <c r="D52" s="16"/>
      <c r="F52" s="217"/>
      <c r="G52" s="217"/>
      <c r="H52" s="217"/>
      <c r="I52" s="217">
        <v>2012</v>
      </c>
      <c r="J52" s="217">
        <v>0.47</v>
      </c>
      <c r="K52" s="218">
        <f t="shared" ref="K52:K72" si="6">DATE(I52,8,31)</f>
        <v>41152</v>
      </c>
    </row>
    <row r="53" spans="1:11" hidden="1">
      <c r="A53" s="17"/>
      <c r="B53" s="18"/>
      <c r="C53" s="18"/>
      <c r="D53" s="15"/>
      <c r="F53" s="217"/>
      <c r="G53" s="217"/>
      <c r="H53" s="217"/>
      <c r="I53" s="217">
        <v>2013</v>
      </c>
      <c r="J53" s="217">
        <v>0.47</v>
      </c>
      <c r="K53" s="218">
        <f t="shared" si="6"/>
        <v>41517</v>
      </c>
    </row>
    <row r="54" spans="1:11" hidden="1">
      <c r="A54" s="19"/>
      <c r="B54" s="20"/>
      <c r="C54" s="20"/>
      <c r="D54" s="15"/>
      <c r="F54" s="217"/>
      <c r="G54" s="217"/>
      <c r="H54" s="217"/>
      <c r="I54" s="217">
        <v>2014</v>
      </c>
      <c r="J54" s="217">
        <v>0.47</v>
      </c>
      <c r="K54" s="218">
        <f t="shared" si="6"/>
        <v>41882</v>
      </c>
    </row>
    <row r="55" spans="1:11" hidden="1">
      <c r="A55" s="15"/>
      <c r="B55" s="15"/>
      <c r="C55" s="15"/>
      <c r="D55" s="15"/>
      <c r="F55" s="217"/>
      <c r="G55" s="217"/>
      <c r="H55" s="217"/>
      <c r="I55" s="217">
        <v>2015</v>
      </c>
      <c r="J55" s="217">
        <v>0.47</v>
      </c>
      <c r="K55" s="218">
        <f t="shared" si="6"/>
        <v>42247</v>
      </c>
    </row>
    <row r="56" spans="1:11" hidden="1">
      <c r="F56" s="217"/>
      <c r="G56" s="217"/>
      <c r="H56" s="217"/>
      <c r="I56" s="217">
        <v>2016</v>
      </c>
      <c r="J56" s="217">
        <v>0.47</v>
      </c>
      <c r="K56" s="218">
        <f t="shared" si="6"/>
        <v>42613</v>
      </c>
    </row>
    <row r="57" spans="1:11" hidden="1">
      <c r="F57" s="217"/>
      <c r="G57" s="217"/>
      <c r="H57" s="217"/>
      <c r="I57" s="217">
        <v>2017</v>
      </c>
      <c r="J57" s="217">
        <v>0.47</v>
      </c>
      <c r="K57" s="218">
        <f t="shared" si="6"/>
        <v>42978</v>
      </c>
    </row>
    <row r="58" spans="1:11" hidden="1">
      <c r="F58" s="217"/>
      <c r="G58" s="217"/>
      <c r="H58" s="217"/>
      <c r="I58" s="217">
        <v>2018</v>
      </c>
      <c r="J58" s="217">
        <v>0.47</v>
      </c>
      <c r="K58" s="218">
        <f t="shared" si="6"/>
        <v>43343</v>
      </c>
    </row>
    <row r="59" spans="1:11" hidden="1">
      <c r="F59" s="217"/>
      <c r="G59" s="217"/>
      <c r="H59" s="217"/>
      <c r="I59" s="217">
        <v>2019</v>
      </c>
      <c r="J59" s="217">
        <v>0.49</v>
      </c>
      <c r="K59" s="218">
        <f t="shared" si="6"/>
        <v>43708</v>
      </c>
    </row>
    <row r="60" spans="1:11" hidden="1">
      <c r="F60" s="217"/>
      <c r="G60" s="217"/>
      <c r="H60" s="217"/>
      <c r="I60" s="217">
        <v>2020</v>
      </c>
      <c r="J60" s="217">
        <v>0.495</v>
      </c>
      <c r="K60" s="218">
        <f t="shared" si="6"/>
        <v>44074</v>
      </c>
    </row>
    <row r="61" spans="1:11" hidden="1">
      <c r="F61" s="217"/>
      <c r="G61" s="217"/>
      <c r="H61" s="217"/>
      <c r="I61" s="217">
        <v>2021</v>
      </c>
      <c r="J61" s="217">
        <v>0.5</v>
      </c>
      <c r="K61" s="218">
        <f t="shared" si="6"/>
        <v>44439</v>
      </c>
    </row>
    <row r="62" spans="1:11" hidden="1">
      <c r="F62" s="217"/>
      <c r="G62" s="217"/>
      <c r="H62" s="217"/>
      <c r="I62" s="217">
        <v>2022</v>
      </c>
      <c r="J62" s="217">
        <v>0.5</v>
      </c>
      <c r="K62" s="218">
        <f t="shared" si="6"/>
        <v>44804</v>
      </c>
    </row>
    <row r="63" spans="1:11" hidden="1">
      <c r="F63" s="217"/>
      <c r="G63" s="217"/>
      <c r="H63" s="217"/>
      <c r="I63" s="217">
        <v>2023</v>
      </c>
      <c r="J63" s="217">
        <v>0.5</v>
      </c>
      <c r="K63" s="218">
        <f t="shared" si="6"/>
        <v>45169</v>
      </c>
    </row>
    <row r="64" spans="1:11" hidden="1">
      <c r="F64" s="217"/>
      <c r="G64" s="217"/>
      <c r="H64" s="217"/>
      <c r="I64" s="217">
        <v>2024</v>
      </c>
      <c r="J64" s="217">
        <v>0.5</v>
      </c>
      <c r="K64" s="218">
        <f t="shared" si="6"/>
        <v>45535</v>
      </c>
    </row>
    <row r="65" spans="1:11" hidden="1">
      <c r="F65" s="217"/>
      <c r="G65" s="217"/>
      <c r="H65" s="217"/>
      <c r="I65" s="217">
        <v>2025</v>
      </c>
      <c r="J65" s="217">
        <v>0.5</v>
      </c>
      <c r="K65" s="218">
        <f t="shared" si="6"/>
        <v>45900</v>
      </c>
    </row>
    <row r="66" spans="1:11" hidden="1">
      <c r="B66" s="14"/>
      <c r="C66" s="15"/>
      <c r="D66" s="16"/>
      <c r="F66" s="217"/>
      <c r="G66" s="217"/>
      <c r="H66" s="217"/>
      <c r="I66" s="217">
        <v>2026</v>
      </c>
      <c r="J66" s="217">
        <v>0.5</v>
      </c>
      <c r="K66" s="218">
        <f t="shared" si="6"/>
        <v>46265</v>
      </c>
    </row>
    <row r="67" spans="1:11" hidden="1">
      <c r="A67" s="17"/>
      <c r="B67" s="18"/>
      <c r="C67" s="18"/>
      <c r="D67" s="15"/>
      <c r="F67" s="217"/>
      <c r="G67" s="217"/>
      <c r="H67" s="217"/>
      <c r="I67" s="217">
        <v>2027</v>
      </c>
      <c r="J67" s="217">
        <v>0.5</v>
      </c>
      <c r="K67" s="218">
        <f t="shared" si="6"/>
        <v>46630</v>
      </c>
    </row>
    <row r="68" spans="1:11" hidden="1">
      <c r="A68" s="19"/>
      <c r="B68" s="20"/>
      <c r="C68" s="20"/>
      <c r="D68" s="15"/>
      <c r="F68" s="217"/>
      <c r="G68" s="217"/>
      <c r="H68" s="217"/>
      <c r="I68" s="217">
        <v>2028</v>
      </c>
      <c r="J68" s="217">
        <v>0.5</v>
      </c>
      <c r="K68" s="218">
        <f t="shared" si="6"/>
        <v>46996</v>
      </c>
    </row>
    <row r="69" spans="1:11" hidden="1">
      <c r="A69" s="15"/>
      <c r="B69" s="15"/>
      <c r="C69" s="15"/>
      <c r="D69" s="15"/>
      <c r="F69" s="217"/>
      <c r="G69" s="217"/>
      <c r="H69" s="217"/>
      <c r="I69" s="217">
        <v>2029</v>
      </c>
      <c r="J69" s="217">
        <v>0.5</v>
      </c>
      <c r="K69" s="218">
        <f t="shared" si="6"/>
        <v>47361</v>
      </c>
    </row>
    <row r="70" spans="1:11" hidden="1">
      <c r="F70" s="217"/>
      <c r="G70" s="217"/>
      <c r="H70" s="217"/>
      <c r="I70" s="217">
        <v>2030</v>
      </c>
      <c r="J70" s="217">
        <v>0.5</v>
      </c>
      <c r="K70" s="218">
        <f t="shared" si="6"/>
        <v>47726</v>
      </c>
    </row>
    <row r="71" spans="1:11" hidden="1">
      <c r="F71" s="217"/>
      <c r="G71" s="217"/>
      <c r="H71" s="217"/>
      <c r="I71" s="217">
        <v>2031</v>
      </c>
      <c r="J71" s="217">
        <v>0.5</v>
      </c>
      <c r="K71" s="218">
        <f t="shared" si="6"/>
        <v>48091</v>
      </c>
    </row>
    <row r="72" spans="1:11" hidden="1">
      <c r="F72" s="217"/>
      <c r="G72" s="217"/>
      <c r="H72" s="217"/>
      <c r="I72" s="217">
        <v>2032</v>
      </c>
      <c r="J72" s="217">
        <v>0.5</v>
      </c>
      <c r="K72" s="218">
        <f t="shared" si="6"/>
        <v>48457</v>
      </c>
    </row>
  </sheetData>
  <mergeCells count="7">
    <mergeCell ref="C2:D2"/>
    <mergeCell ref="F2:G2"/>
    <mergeCell ref="J39:M40"/>
    <mergeCell ref="A3:M3"/>
    <mergeCell ref="A4:J4"/>
    <mergeCell ref="A6:B6"/>
    <mergeCell ref="D6:H6"/>
  </mergeCells>
  <phoneticPr fontId="17" type="noConversion"/>
  <conditionalFormatting sqref="K7:K10 K12:K15 K18:K21 K24:K26 K29:K31 K34:K36">
    <cfRule type="expression" dxfId="3" priority="2">
      <formula>NOT(OR($K7="M",$K7="V",$H$41="M",$H$41="V"))</formula>
    </cfRule>
  </conditionalFormatting>
  <conditionalFormatting sqref="H41">
    <cfRule type="expression" dxfId="2" priority="1">
      <formula>NOT(OR($K41="M",$K41="V",$H$41="M",$H$41="V"))</formula>
    </cfRule>
  </conditionalFormatting>
  <pageMargins left="0.5" right="0.2" top="0.35" bottom="0.25" header="0.3" footer="0.3"/>
  <pageSetup scale="80" orientation="landscape" r:id="rId1"/>
  <headerFooter scaleWithDoc="0" alignWithMargins="0"/>
  <legacyDrawing r:id="rId2"/>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72"/>
  <sheetViews>
    <sheetView topLeftCell="A23" zoomScaleSheetLayoutView="100" workbookViewId="0">
      <selection activeCell="E31" sqref="E31"/>
    </sheetView>
  </sheetViews>
  <sheetFormatPr defaultColWidth="8.88671875" defaultRowHeight="14.4"/>
  <cols>
    <col min="1" max="1" width="22.44140625" customWidth="1"/>
    <col min="2" max="2" width="14.33203125" customWidth="1"/>
    <col min="3" max="3" width="9.44140625" customWidth="1"/>
    <col min="4" max="4" width="10.109375" customWidth="1"/>
    <col min="5" max="5" width="14.33203125" customWidth="1"/>
    <col min="6" max="6" width="10.5546875" customWidth="1"/>
    <col min="7" max="7" width="9.44140625" style="27" customWidth="1"/>
    <col min="8" max="8" width="14.33203125" style="64" customWidth="1"/>
    <col min="9" max="10" width="10.109375" style="23" customWidth="1"/>
    <col min="11" max="11" width="6.33203125" style="23" customWidth="1"/>
    <col min="12" max="13" width="12.109375" customWidth="1"/>
  </cols>
  <sheetData>
    <row r="1" spans="1:17" s="30" customFormat="1" ht="6" customHeight="1">
      <c r="A1" s="32"/>
      <c r="B1" s="32"/>
      <c r="C1" s="32"/>
      <c r="D1" s="32"/>
      <c r="E1" s="32"/>
      <c r="F1" s="32"/>
      <c r="G1" s="32"/>
      <c r="H1" s="60"/>
      <c r="I1" s="32"/>
      <c r="J1" s="32"/>
      <c r="K1" s="32"/>
      <c r="L1" s="32"/>
      <c r="M1" s="32"/>
      <c r="N1" s="33"/>
      <c r="O1" s="34"/>
      <c r="P1" s="34"/>
      <c r="Q1" s="34"/>
    </row>
    <row r="2" spans="1:17" s="30" customFormat="1" ht="15.6">
      <c r="A2" s="211" t="s">
        <v>117</v>
      </c>
      <c r="B2" s="212" t="s">
        <v>67</v>
      </c>
      <c r="C2" s="252">
        <f>'Year 4'!F2+1</f>
        <v>45170</v>
      </c>
      <c r="D2" s="253"/>
      <c r="E2" s="212" t="s">
        <v>68</v>
      </c>
      <c r="F2" s="252">
        <f>EDATE(C2,12)-1</f>
        <v>45535</v>
      </c>
      <c r="G2" s="253"/>
      <c r="H2" s="211"/>
      <c r="I2" s="211"/>
      <c r="J2" s="182"/>
      <c r="K2" s="37"/>
      <c r="L2" s="32"/>
      <c r="M2" s="31" t="s">
        <v>112</v>
      </c>
      <c r="N2" s="34"/>
      <c r="O2" s="34"/>
      <c r="P2" s="34"/>
      <c r="Q2" s="34"/>
    </row>
    <row r="3" spans="1:17" s="15" customFormat="1" ht="6.9" customHeight="1" thickBot="1">
      <c r="A3" s="260"/>
      <c r="B3" s="260"/>
      <c r="C3" s="260"/>
      <c r="D3" s="260"/>
      <c r="E3" s="260"/>
      <c r="F3" s="260"/>
      <c r="G3" s="260"/>
      <c r="H3" s="261"/>
      <c r="I3" s="261"/>
      <c r="J3" s="261"/>
      <c r="K3" s="261"/>
      <c r="L3" s="261"/>
      <c r="M3" s="261"/>
      <c r="N3" s="36"/>
      <c r="O3" s="36"/>
      <c r="P3" s="36"/>
    </row>
    <row r="4" spans="1:17" ht="31.5" customHeight="1" thickBot="1">
      <c r="A4" s="265" t="s">
        <v>51</v>
      </c>
      <c r="B4" s="266"/>
      <c r="C4" s="266"/>
      <c r="D4" s="266"/>
      <c r="E4" s="266"/>
      <c r="F4" s="266"/>
      <c r="G4" s="266"/>
      <c r="H4" s="266"/>
      <c r="I4" s="266"/>
      <c r="J4" s="267"/>
      <c r="K4" s="183"/>
      <c r="L4" s="65" t="s">
        <v>39</v>
      </c>
      <c r="M4" s="66" t="s">
        <v>40</v>
      </c>
      <c r="N4" s="5"/>
      <c r="O4" s="5"/>
      <c r="P4" s="5"/>
    </row>
    <row r="5" spans="1:17" ht="46.8">
      <c r="A5" s="44" t="s">
        <v>48</v>
      </c>
      <c r="B5" s="45" t="s">
        <v>6</v>
      </c>
      <c r="C5" s="45" t="s">
        <v>7</v>
      </c>
      <c r="D5" s="45" t="s">
        <v>8</v>
      </c>
      <c r="E5" s="45" t="s">
        <v>9</v>
      </c>
      <c r="F5" s="46" t="s">
        <v>16</v>
      </c>
      <c r="G5" s="47" t="s">
        <v>10</v>
      </c>
      <c r="H5" s="61" t="s">
        <v>11</v>
      </c>
      <c r="I5" s="51" t="s">
        <v>17</v>
      </c>
      <c r="J5" s="51" t="s">
        <v>18</v>
      </c>
      <c r="K5" s="51" t="s">
        <v>86</v>
      </c>
      <c r="L5" s="67" t="s">
        <v>97</v>
      </c>
      <c r="M5" s="67" t="s">
        <v>96</v>
      </c>
      <c r="N5" s="6"/>
      <c r="O5" s="6"/>
      <c r="P5" s="5"/>
    </row>
    <row r="6" spans="1:17">
      <c r="A6" s="262" t="s">
        <v>38</v>
      </c>
      <c r="B6" s="263"/>
      <c r="C6" s="48"/>
      <c r="D6" s="264"/>
      <c r="E6" s="264"/>
      <c r="F6" s="264"/>
      <c r="G6" s="264"/>
      <c r="H6" s="264"/>
      <c r="I6" s="49"/>
      <c r="J6" s="49"/>
      <c r="K6" s="49"/>
      <c r="L6" s="68"/>
      <c r="M6" s="70"/>
      <c r="N6" s="6"/>
      <c r="O6" s="6"/>
      <c r="P6" s="5"/>
    </row>
    <row r="7" spans="1:17">
      <c r="A7" s="3" t="str">
        <f>IF('Year 4'!A7="","",'Year 4'!A7)</f>
        <v/>
      </c>
      <c r="B7" s="7">
        <v>0</v>
      </c>
      <c r="C7" s="8">
        <v>0</v>
      </c>
      <c r="D7" s="54">
        <f>ROUND(1.03*'Year 4'!D7,0)</f>
        <v>0</v>
      </c>
      <c r="E7" s="54">
        <f>ROUND(D7/9*C7*B7,0)</f>
        <v>0</v>
      </c>
      <c r="F7" s="52">
        <f>IF('Year 4'!F7="","",'Year 4'!F7)</f>
        <v>0</v>
      </c>
      <c r="G7" s="53">
        <f>ROUND(E7*0.18+F7*C7*B7,0)</f>
        <v>0</v>
      </c>
      <c r="H7" s="54">
        <f>E7+G7</f>
        <v>0</v>
      </c>
      <c r="I7" s="22"/>
      <c r="J7" s="22"/>
      <c r="K7" s="22"/>
      <c r="L7" s="69"/>
      <c r="M7" s="69"/>
      <c r="N7" s="6"/>
      <c r="O7" s="6"/>
      <c r="P7" s="5"/>
    </row>
    <row r="8" spans="1:17">
      <c r="A8" s="3" t="str">
        <f>IF('Year 4'!A8="","",'Year 4'!A8)</f>
        <v/>
      </c>
      <c r="B8" s="7">
        <v>0</v>
      </c>
      <c r="C8" s="8">
        <v>0</v>
      </c>
      <c r="D8" s="54">
        <f>ROUND(1.03*'Year 4'!D8,0)</f>
        <v>0</v>
      </c>
      <c r="E8" s="54">
        <f t="shared" ref="E8:E10" si="0">ROUND(D8/9*C8*B8,0)</f>
        <v>0</v>
      </c>
      <c r="F8" s="52">
        <f>IF('Year 4'!F8="","",'Year 4'!F8)</f>
        <v>0</v>
      </c>
      <c r="G8" s="53">
        <f t="shared" ref="G8:G10" si="1">ROUND(E8*0.18+F8*C8*B8,0)</f>
        <v>0</v>
      </c>
      <c r="H8" s="54">
        <f>E8+G8</f>
        <v>0</v>
      </c>
      <c r="I8" s="22"/>
      <c r="J8" s="22"/>
      <c r="K8" s="22"/>
      <c r="L8" s="69"/>
      <c r="M8" s="69"/>
      <c r="N8" s="6"/>
      <c r="O8" s="6"/>
      <c r="P8" s="5"/>
    </row>
    <row r="9" spans="1:17">
      <c r="A9" s="3" t="str">
        <f>IF('Year 4'!A9="","",'Year 4'!A9)</f>
        <v/>
      </c>
      <c r="B9" s="7">
        <v>0</v>
      </c>
      <c r="C9" s="8">
        <v>0</v>
      </c>
      <c r="D9" s="54">
        <f>ROUND(1.03*'Year 4'!D9,0)</f>
        <v>0</v>
      </c>
      <c r="E9" s="54">
        <f t="shared" si="0"/>
        <v>0</v>
      </c>
      <c r="F9" s="52">
        <f>IF('Year 4'!F9="","",'Year 4'!F9)</f>
        <v>0</v>
      </c>
      <c r="G9" s="53">
        <f t="shared" si="1"/>
        <v>0</v>
      </c>
      <c r="H9" s="54">
        <f>E9+G9</f>
        <v>0</v>
      </c>
      <c r="I9" s="22"/>
      <c r="J9" s="22"/>
      <c r="K9" s="22"/>
      <c r="L9" s="69"/>
      <c r="M9" s="69"/>
      <c r="N9" s="6"/>
      <c r="O9" s="6"/>
      <c r="P9" s="5"/>
    </row>
    <row r="10" spans="1:17">
      <c r="A10" s="3" t="str">
        <f>IF('Year 4'!A10="","",'Year 4'!A10)</f>
        <v/>
      </c>
      <c r="B10" s="9">
        <v>0</v>
      </c>
      <c r="C10" s="8">
        <v>0</v>
      </c>
      <c r="D10" s="54">
        <f>ROUND(1.03*'Year 4'!D10,0)</f>
        <v>0</v>
      </c>
      <c r="E10" s="54">
        <f t="shared" si="0"/>
        <v>0</v>
      </c>
      <c r="F10" s="52">
        <f>IF('Year 4'!F10="","",'Year 4'!F10)</f>
        <v>0</v>
      </c>
      <c r="G10" s="53">
        <f t="shared" si="1"/>
        <v>0</v>
      </c>
      <c r="H10" s="54">
        <f>E10+G10</f>
        <v>0</v>
      </c>
      <c r="I10" s="7"/>
      <c r="J10" s="7"/>
      <c r="K10" s="7"/>
      <c r="L10" s="69"/>
      <c r="M10" s="69"/>
      <c r="N10" s="6"/>
      <c r="O10" s="6"/>
      <c r="P10" s="5"/>
    </row>
    <row r="11" spans="1:17">
      <c r="A11" s="140" t="s">
        <v>87</v>
      </c>
      <c r="B11" s="141"/>
      <c r="C11" s="141"/>
      <c r="D11" s="141"/>
      <c r="E11" s="141"/>
      <c r="F11" s="141"/>
      <c r="G11" s="141"/>
      <c r="H11" s="141"/>
      <c r="I11" s="141"/>
      <c r="J11" s="141"/>
      <c r="K11" s="141"/>
      <c r="L11" s="141"/>
      <c r="M11" s="142"/>
      <c r="N11" s="6"/>
      <c r="O11" s="6"/>
      <c r="P11" s="5"/>
    </row>
    <row r="12" spans="1:17">
      <c r="A12" s="3" t="str">
        <f>IF('Year 4'!A12="","",'Year 4'!A12)</f>
        <v/>
      </c>
      <c r="B12" s="9">
        <v>0</v>
      </c>
      <c r="C12" s="8">
        <v>0</v>
      </c>
      <c r="D12" s="54">
        <f>ROUND(1.03*'Year 4'!D12,0)</f>
        <v>0</v>
      </c>
      <c r="E12" s="54">
        <f>ROUND(D12/12*C12*B12,0)</f>
        <v>0</v>
      </c>
      <c r="F12" s="52">
        <f>IF('Year 4'!F12="","",'Year 4'!F12)</f>
        <v>0</v>
      </c>
      <c r="G12" s="53">
        <f>ROUND(E12*0.18+F12*C12*B12,0)</f>
        <v>0</v>
      </c>
      <c r="H12" s="54">
        <f>E12+G12</f>
        <v>0</v>
      </c>
      <c r="I12" s="7"/>
      <c r="J12" s="7"/>
      <c r="K12" s="7"/>
      <c r="L12" s="69"/>
      <c r="M12" s="69"/>
      <c r="N12" s="6"/>
      <c r="O12" s="6"/>
      <c r="P12" s="5"/>
    </row>
    <row r="13" spans="1:17">
      <c r="A13" s="3" t="str">
        <f>IF('Year 4'!A13="","",'Year 4'!A13)</f>
        <v/>
      </c>
      <c r="B13" s="9">
        <v>0</v>
      </c>
      <c r="C13" s="8">
        <v>0</v>
      </c>
      <c r="D13" s="54">
        <f>ROUND(1.03*'Year 4'!D13,0)</f>
        <v>0</v>
      </c>
      <c r="E13" s="54">
        <f t="shared" ref="E13:E15" si="2">ROUND(D13/12*C13*B13,0)</f>
        <v>0</v>
      </c>
      <c r="F13" s="52">
        <f>IF('Year 4'!F13="","",'Year 4'!F13)</f>
        <v>0</v>
      </c>
      <c r="G13" s="53">
        <f t="shared" ref="G13:G15" si="3">ROUND(E13*0.18+F13*C13*B13,0)</f>
        <v>0</v>
      </c>
      <c r="H13" s="54">
        <f>E13+G13</f>
        <v>0</v>
      </c>
      <c r="I13" s="7"/>
      <c r="J13" s="7"/>
      <c r="K13" s="7"/>
      <c r="L13" s="69"/>
      <c r="M13" s="69"/>
      <c r="N13" s="6"/>
      <c r="O13" s="6"/>
      <c r="P13" s="5"/>
    </row>
    <row r="14" spans="1:17">
      <c r="A14" s="3" t="str">
        <f>IF('Year 4'!A14="","",'Year 4'!A14)</f>
        <v/>
      </c>
      <c r="B14" s="9">
        <v>0</v>
      </c>
      <c r="C14" s="8">
        <v>0</v>
      </c>
      <c r="D14" s="54">
        <f>ROUND(1.03*'Year 4'!D14,0)</f>
        <v>0</v>
      </c>
      <c r="E14" s="54">
        <f t="shared" si="2"/>
        <v>0</v>
      </c>
      <c r="F14" s="52">
        <f>IF('Year 4'!F14="","",'Year 4'!F14)</f>
        <v>0</v>
      </c>
      <c r="G14" s="53">
        <f t="shared" si="3"/>
        <v>0</v>
      </c>
      <c r="H14" s="54">
        <f>E14+G14</f>
        <v>0</v>
      </c>
      <c r="I14" s="7"/>
      <c r="J14" s="7"/>
      <c r="K14" s="7"/>
      <c r="L14" s="69"/>
      <c r="M14" s="69"/>
      <c r="N14" s="6"/>
      <c r="O14" s="6"/>
      <c r="P14" s="5"/>
    </row>
    <row r="15" spans="1:17">
      <c r="A15" s="3" t="str">
        <f>IF('Year 4'!A15="","",'Year 4'!A15)</f>
        <v/>
      </c>
      <c r="B15" s="9">
        <v>0</v>
      </c>
      <c r="C15" s="8">
        <v>0</v>
      </c>
      <c r="D15" s="54">
        <f>ROUND(1.03*'Year 4'!D15,0)</f>
        <v>0</v>
      </c>
      <c r="E15" s="54">
        <f t="shared" si="2"/>
        <v>0</v>
      </c>
      <c r="F15" s="52">
        <f>IF('Year 4'!F15="","",'Year 4'!F15)</f>
        <v>0</v>
      </c>
      <c r="G15" s="53">
        <f t="shared" si="3"/>
        <v>0</v>
      </c>
      <c r="H15" s="54">
        <f>E15+G15</f>
        <v>0</v>
      </c>
      <c r="I15" s="7"/>
      <c r="J15" s="7"/>
      <c r="K15" s="7"/>
      <c r="L15" s="69"/>
      <c r="M15" s="69"/>
      <c r="N15" s="6"/>
      <c r="O15" s="6"/>
      <c r="P15" s="5"/>
    </row>
    <row r="16" spans="1:17">
      <c r="A16" s="80"/>
      <c r="B16" s="80"/>
      <c r="C16" s="83"/>
      <c r="D16" s="41" t="s">
        <v>11</v>
      </c>
      <c r="E16" s="55">
        <f>SUM(E7:E10,E12:E15)</f>
        <v>0</v>
      </c>
      <c r="F16" s="25"/>
      <c r="G16" s="56">
        <f>SUM(G7:G10,G12:G15)</f>
        <v>0</v>
      </c>
      <c r="H16" s="56">
        <f>SUM(H7:H10,H12:H15)</f>
        <v>0</v>
      </c>
      <c r="I16" s="7"/>
      <c r="J16" s="7"/>
      <c r="K16" s="7"/>
      <c r="L16" s="69"/>
      <c r="M16" s="69"/>
      <c r="N16" s="6"/>
      <c r="O16" s="6"/>
      <c r="P16" s="5"/>
    </row>
    <row r="17" spans="1:16">
      <c r="A17" s="50" t="s">
        <v>5</v>
      </c>
      <c r="B17" s="71" t="s">
        <v>12</v>
      </c>
      <c r="C17" s="72" t="s">
        <v>13</v>
      </c>
      <c r="D17" s="73" t="s">
        <v>14</v>
      </c>
      <c r="E17" s="143"/>
      <c r="F17" s="143"/>
      <c r="G17" s="143"/>
      <c r="H17" s="143"/>
      <c r="I17" s="143"/>
      <c r="J17" s="143"/>
      <c r="K17" s="143"/>
      <c r="L17" s="143"/>
      <c r="M17" s="144"/>
      <c r="N17" s="6"/>
      <c r="O17" s="6"/>
      <c r="P17" s="5"/>
    </row>
    <row r="18" spans="1:16">
      <c r="A18" s="4" t="str">
        <f>IF('Year 4'!A18="","",'Year 4'!A18)</f>
        <v/>
      </c>
      <c r="B18" s="1">
        <v>0</v>
      </c>
      <c r="C18" s="10">
        <v>0</v>
      </c>
      <c r="D18" s="52">
        <f>ROUND(1.03*'Year 4'!D18,0)</f>
        <v>0</v>
      </c>
      <c r="E18" s="54">
        <f>ROUND(C18*D18*B18,0)</f>
        <v>0</v>
      </c>
      <c r="F18" s="21" t="s">
        <v>50</v>
      </c>
      <c r="G18" s="53">
        <f>ROUND(E18*0.08,0)</f>
        <v>0</v>
      </c>
      <c r="H18" s="54">
        <f>E18+G18</f>
        <v>0</v>
      </c>
      <c r="I18" s="7"/>
      <c r="J18" s="7"/>
      <c r="K18" s="7"/>
      <c r="L18" s="69"/>
      <c r="M18" s="69"/>
      <c r="N18" s="6"/>
      <c r="O18" s="6"/>
      <c r="P18" s="5"/>
    </row>
    <row r="19" spans="1:16">
      <c r="A19" s="4" t="str">
        <f>IF('Year 4'!A19="","",'Year 4'!A19)</f>
        <v/>
      </c>
      <c r="B19" s="1">
        <v>0</v>
      </c>
      <c r="C19" s="10">
        <v>0</v>
      </c>
      <c r="D19" s="52">
        <f>ROUND(1.03*'Year 4'!D19,0)</f>
        <v>0</v>
      </c>
      <c r="E19" s="54">
        <f t="shared" ref="E19:E21" si="4">ROUND(C19*D19*B19,0)</f>
        <v>0</v>
      </c>
      <c r="F19" s="21" t="s">
        <v>50</v>
      </c>
      <c r="G19" s="53">
        <f t="shared" ref="G19:G21" si="5">ROUND(E19*0.08,0)</f>
        <v>0</v>
      </c>
      <c r="H19" s="54">
        <f>E19+G19</f>
        <v>0</v>
      </c>
      <c r="I19" s="7"/>
      <c r="J19" s="7"/>
      <c r="K19" s="7"/>
      <c r="L19" s="69"/>
      <c r="M19" s="69"/>
      <c r="N19" s="6"/>
      <c r="O19" s="6"/>
      <c r="P19" s="5"/>
    </row>
    <row r="20" spans="1:16">
      <c r="A20" s="4" t="str">
        <f>IF('Year 4'!A20="","",'Year 4'!A20)</f>
        <v/>
      </c>
      <c r="B20" s="1">
        <v>0</v>
      </c>
      <c r="C20" s="10">
        <v>0</v>
      </c>
      <c r="D20" s="52">
        <f>ROUND(1.03*'Year 4'!D20,0)</f>
        <v>0</v>
      </c>
      <c r="E20" s="54">
        <f t="shared" si="4"/>
        <v>0</v>
      </c>
      <c r="F20" s="21" t="s">
        <v>50</v>
      </c>
      <c r="G20" s="53">
        <f t="shared" si="5"/>
        <v>0</v>
      </c>
      <c r="H20" s="54">
        <f>E20+G20</f>
        <v>0</v>
      </c>
      <c r="I20" s="7"/>
      <c r="J20" s="7"/>
      <c r="K20" s="7"/>
      <c r="L20" s="69"/>
      <c r="M20" s="69"/>
      <c r="N20" s="6"/>
      <c r="O20" s="6"/>
      <c r="P20" s="5"/>
    </row>
    <row r="21" spans="1:16">
      <c r="A21" s="4" t="str">
        <f>IF('Year 4'!A21="","",'Year 4'!A21)</f>
        <v/>
      </c>
      <c r="B21" s="1">
        <v>0</v>
      </c>
      <c r="C21" s="10">
        <v>0</v>
      </c>
      <c r="D21" s="52">
        <f>ROUND(1.03*'Year 4'!D21,0)</f>
        <v>0</v>
      </c>
      <c r="E21" s="54">
        <f t="shared" si="4"/>
        <v>0</v>
      </c>
      <c r="F21" s="59" t="s">
        <v>50</v>
      </c>
      <c r="G21" s="53">
        <f t="shared" si="5"/>
        <v>0</v>
      </c>
      <c r="H21" s="54">
        <f>E21+G21</f>
        <v>0</v>
      </c>
      <c r="I21" s="7"/>
      <c r="J21" s="7"/>
      <c r="K21" s="7"/>
      <c r="L21" s="69"/>
      <c r="M21" s="69"/>
      <c r="N21" s="6"/>
      <c r="O21" s="6"/>
      <c r="P21" s="5"/>
    </row>
    <row r="22" spans="1:16">
      <c r="A22" s="80"/>
      <c r="B22" s="80"/>
      <c r="C22" s="82"/>
      <c r="D22" s="42" t="s">
        <v>11</v>
      </c>
      <c r="E22" s="57">
        <f>SUM(E18:E21)</f>
        <v>0</v>
      </c>
      <c r="F22" s="24"/>
      <c r="G22" s="58">
        <f>SUM(G18:G21)</f>
        <v>0</v>
      </c>
      <c r="H22" s="58">
        <f>SUM(H18:H21)</f>
        <v>0</v>
      </c>
      <c r="I22" s="7"/>
      <c r="J22" s="7"/>
      <c r="K22" s="7"/>
      <c r="L22" s="69"/>
      <c r="M22" s="69"/>
      <c r="N22" s="6"/>
      <c r="O22" s="6"/>
      <c r="P22" s="5"/>
    </row>
    <row r="23" spans="1:16">
      <c r="A23" s="145" t="s">
        <v>0</v>
      </c>
      <c r="B23" s="146"/>
      <c r="C23" s="146"/>
      <c r="D23" s="146"/>
      <c r="E23" s="146"/>
      <c r="F23" s="146"/>
      <c r="G23" s="146"/>
      <c r="H23" s="146"/>
      <c r="I23" s="146"/>
      <c r="J23" s="146"/>
      <c r="K23" s="146"/>
      <c r="L23" s="146"/>
      <c r="M23" s="147"/>
      <c r="N23" s="6"/>
      <c r="O23" s="6"/>
      <c r="P23" s="5"/>
    </row>
    <row r="24" spans="1:16">
      <c r="A24" s="12"/>
      <c r="B24" s="11"/>
      <c r="C24" s="11"/>
      <c r="D24" s="11"/>
      <c r="E24" s="11"/>
      <c r="F24" s="11"/>
      <c r="G24" s="26"/>
      <c r="H24" s="62">
        <v>0</v>
      </c>
      <c r="I24" s="7"/>
      <c r="J24" s="7"/>
      <c r="K24" s="7"/>
      <c r="L24" s="69"/>
      <c r="M24" s="69"/>
      <c r="N24" s="6"/>
      <c r="O24" s="6"/>
      <c r="P24" s="5"/>
    </row>
    <row r="25" spans="1:16">
      <c r="A25" s="12"/>
      <c r="B25" s="11"/>
      <c r="C25" s="11"/>
      <c r="D25" s="11"/>
      <c r="E25" s="11"/>
      <c r="F25" s="11"/>
      <c r="G25" s="26"/>
      <c r="H25" s="62">
        <v>0</v>
      </c>
      <c r="I25" s="7"/>
      <c r="J25" s="7"/>
      <c r="K25" s="7"/>
      <c r="L25" s="69"/>
      <c r="M25" s="69"/>
      <c r="N25" s="6"/>
      <c r="O25" s="6"/>
      <c r="P25" s="5"/>
    </row>
    <row r="26" spans="1:16">
      <c r="A26" s="12"/>
      <c r="B26" s="11"/>
      <c r="C26" s="11"/>
      <c r="D26" s="11"/>
      <c r="E26" s="11"/>
      <c r="F26" s="11"/>
      <c r="G26" s="26"/>
      <c r="H26" s="62">
        <v>0</v>
      </c>
      <c r="I26" s="7"/>
      <c r="J26" s="7"/>
      <c r="K26" s="7"/>
      <c r="L26" s="69"/>
      <c r="M26" s="69"/>
      <c r="N26" s="6"/>
      <c r="O26" s="6"/>
      <c r="P26" s="5"/>
    </row>
    <row r="27" spans="1:16">
      <c r="A27" s="80"/>
      <c r="B27" s="80"/>
      <c r="C27" s="81"/>
      <c r="D27" s="81"/>
      <c r="E27" s="81"/>
      <c r="F27" s="81"/>
      <c r="G27" s="42" t="s">
        <v>11</v>
      </c>
      <c r="H27" s="63">
        <f>SUM(H24:H26)</f>
        <v>0</v>
      </c>
      <c r="I27" s="7"/>
      <c r="J27" s="7"/>
      <c r="K27" s="7"/>
      <c r="L27" s="69"/>
      <c r="M27" s="69"/>
      <c r="N27" s="6"/>
      <c r="O27" s="6"/>
      <c r="P27" s="5"/>
    </row>
    <row r="28" spans="1:16">
      <c r="A28" s="145" t="s">
        <v>1</v>
      </c>
      <c r="B28" s="146"/>
      <c r="C28" s="146"/>
      <c r="D28" s="146"/>
      <c r="E28" s="146"/>
      <c r="F28" s="146"/>
      <c r="G28" s="146"/>
      <c r="H28" s="146"/>
      <c r="I28" s="146"/>
      <c r="J28" s="146"/>
      <c r="K28" s="146"/>
      <c r="L28" s="146"/>
      <c r="M28" s="147"/>
      <c r="N28" s="6"/>
      <c r="O28" s="6"/>
      <c r="P28" s="5"/>
    </row>
    <row r="29" spans="1:16">
      <c r="A29" s="13"/>
      <c r="B29" s="11"/>
      <c r="C29" s="11"/>
      <c r="D29" s="11"/>
      <c r="E29" s="11"/>
      <c r="F29" s="11"/>
      <c r="G29" s="26"/>
      <c r="H29" s="62">
        <v>0</v>
      </c>
      <c r="I29" s="7"/>
      <c r="J29" s="7"/>
      <c r="K29" s="7"/>
      <c r="L29" s="69"/>
      <c r="M29" s="69"/>
      <c r="N29" s="6"/>
      <c r="O29" s="6"/>
      <c r="P29" s="5"/>
    </row>
    <row r="30" spans="1:16">
      <c r="A30" s="13"/>
      <c r="B30" s="11"/>
      <c r="C30" s="11"/>
      <c r="D30" s="11"/>
      <c r="E30" s="11"/>
      <c r="F30" s="11"/>
      <c r="G30" s="26"/>
      <c r="H30" s="62">
        <v>0</v>
      </c>
      <c r="I30" s="7"/>
      <c r="J30" s="7"/>
      <c r="K30" s="7"/>
      <c r="L30" s="69"/>
      <c r="M30" s="69"/>
      <c r="N30" s="6"/>
      <c r="O30" s="6"/>
      <c r="P30" s="5"/>
    </row>
    <row r="31" spans="1:16">
      <c r="A31" s="12"/>
      <c r="B31" s="11"/>
      <c r="C31" s="11"/>
      <c r="D31" s="11"/>
      <c r="E31" s="11"/>
      <c r="F31" s="11"/>
      <c r="G31" s="26"/>
      <c r="H31" s="62">
        <v>0</v>
      </c>
      <c r="I31" s="7"/>
      <c r="J31" s="7"/>
      <c r="K31" s="7"/>
      <c r="L31" s="69"/>
      <c r="M31" s="69"/>
      <c r="N31" s="6"/>
      <c r="O31" s="6"/>
      <c r="P31" s="5"/>
    </row>
    <row r="32" spans="1:16">
      <c r="A32" s="80"/>
      <c r="B32" s="80"/>
      <c r="C32" s="81"/>
      <c r="D32" s="81"/>
      <c r="E32" s="81"/>
      <c r="F32" s="81"/>
      <c r="G32" s="43" t="s">
        <v>11</v>
      </c>
      <c r="H32" s="63">
        <f>SUM(H29:H31)</f>
        <v>0</v>
      </c>
      <c r="I32" s="7"/>
      <c r="J32" s="7"/>
      <c r="K32" s="7"/>
      <c r="L32" s="69"/>
      <c r="M32" s="69"/>
      <c r="N32" s="6"/>
      <c r="O32" s="6"/>
      <c r="P32" s="5"/>
    </row>
    <row r="33" spans="1:16">
      <c r="A33" s="145" t="s">
        <v>2</v>
      </c>
      <c r="B33" s="146"/>
      <c r="C33" s="146"/>
      <c r="D33" s="146"/>
      <c r="E33" s="146"/>
      <c r="F33" s="146"/>
      <c r="G33" s="146"/>
      <c r="H33" s="146"/>
      <c r="I33" s="146"/>
      <c r="J33" s="146"/>
      <c r="K33" s="146"/>
      <c r="L33" s="146"/>
      <c r="M33" s="147"/>
      <c r="N33" s="6"/>
      <c r="O33" s="6"/>
      <c r="P33" s="5"/>
    </row>
    <row r="34" spans="1:16">
      <c r="A34" s="12"/>
      <c r="B34" s="11"/>
      <c r="C34" s="11"/>
      <c r="D34" s="11"/>
      <c r="E34" s="11"/>
      <c r="F34" s="11"/>
      <c r="G34" s="26"/>
      <c r="H34" s="62">
        <v>0</v>
      </c>
      <c r="I34" s="7"/>
      <c r="J34" s="7"/>
      <c r="K34" s="7"/>
      <c r="L34" s="69"/>
      <c r="M34" s="69"/>
      <c r="N34" s="6"/>
      <c r="O34" s="6"/>
      <c r="P34" s="5"/>
    </row>
    <row r="35" spans="1:16">
      <c r="A35" s="12"/>
      <c r="B35" s="11"/>
      <c r="C35" s="11"/>
      <c r="D35" s="11"/>
      <c r="E35" s="11"/>
      <c r="F35" s="11"/>
      <c r="G35" s="26"/>
      <c r="H35" s="62">
        <v>0</v>
      </c>
      <c r="I35" s="7"/>
      <c r="J35" s="7"/>
      <c r="K35" s="7"/>
      <c r="L35" s="69"/>
      <c r="M35" s="69"/>
      <c r="N35" s="6"/>
      <c r="O35" s="6"/>
      <c r="P35" s="5"/>
    </row>
    <row r="36" spans="1:16">
      <c r="A36" s="12"/>
      <c r="B36" s="11"/>
      <c r="C36" s="11"/>
      <c r="D36" s="11"/>
      <c r="E36" s="11"/>
      <c r="F36" s="11"/>
      <c r="G36" s="26"/>
      <c r="H36" s="62">
        <v>0</v>
      </c>
      <c r="I36" s="7"/>
      <c r="J36" s="7"/>
      <c r="K36" s="7"/>
      <c r="L36" s="69"/>
      <c r="M36" s="69"/>
      <c r="N36" s="6"/>
      <c r="O36" s="6"/>
      <c r="P36" s="5"/>
    </row>
    <row r="37" spans="1:16">
      <c r="A37" s="80"/>
      <c r="B37" s="80"/>
      <c r="C37" s="78"/>
      <c r="D37" s="78"/>
      <c r="E37" s="78"/>
      <c r="F37" s="78"/>
      <c r="G37" s="43" t="s">
        <v>11</v>
      </c>
      <c r="H37" s="63">
        <f>SUM(H34:H36)</f>
        <v>0</v>
      </c>
      <c r="I37" s="74"/>
      <c r="J37" s="77"/>
      <c r="K37" s="77"/>
      <c r="L37" s="78"/>
      <c r="M37" s="78"/>
      <c r="N37" s="6"/>
      <c r="O37" s="6"/>
      <c r="P37" s="5"/>
    </row>
    <row r="38" spans="1:16" ht="14.1" customHeight="1" thickBot="1">
      <c r="A38" s="80"/>
      <c r="B38" s="80"/>
      <c r="C38" s="80"/>
      <c r="D38" s="80"/>
      <c r="E38" s="80"/>
      <c r="F38" s="80"/>
      <c r="G38" s="160"/>
      <c r="H38" s="161"/>
      <c r="I38" s="75"/>
      <c r="J38" s="76"/>
      <c r="K38" s="76"/>
      <c r="L38" s="80"/>
      <c r="M38" s="80"/>
      <c r="O38" s="6"/>
      <c r="P38" s="5"/>
    </row>
    <row r="39" spans="1:16" ht="15" customHeight="1">
      <c r="A39" s="158" t="s">
        <v>3</v>
      </c>
      <c r="B39" s="159"/>
      <c r="C39" s="159"/>
      <c r="D39" s="159"/>
      <c r="E39" s="159"/>
      <c r="F39" s="159"/>
      <c r="G39" s="43" t="s">
        <v>11</v>
      </c>
      <c r="H39" s="63">
        <f>H16+H22+H27+H32+H37</f>
        <v>0</v>
      </c>
      <c r="I39" s="76"/>
      <c r="J39" s="254" t="s">
        <v>113</v>
      </c>
      <c r="K39" s="255"/>
      <c r="L39" s="255"/>
      <c r="M39" s="256"/>
      <c r="O39" s="6"/>
      <c r="P39" s="5"/>
    </row>
    <row r="40" spans="1:16">
      <c r="A40" s="80"/>
      <c r="B40" s="80"/>
      <c r="C40" s="80"/>
      <c r="D40" s="80"/>
      <c r="E40" s="80"/>
      <c r="F40" s="80"/>
      <c r="G40" s="160"/>
      <c r="H40" s="161"/>
      <c r="I40" s="76"/>
      <c r="J40" s="257"/>
      <c r="K40" s="258"/>
      <c r="L40" s="258"/>
      <c r="M40" s="259"/>
      <c r="O40" s="6"/>
      <c r="P40" s="5"/>
    </row>
    <row r="41" spans="1:16" ht="16.2" thickBot="1">
      <c r="A41" s="158" t="s">
        <v>15</v>
      </c>
      <c r="B41" s="159"/>
      <c r="C41" s="159"/>
      <c r="D41" s="159"/>
      <c r="E41" s="159"/>
      <c r="F41" s="159"/>
      <c r="G41" s="174" t="s">
        <v>60</v>
      </c>
      <c r="H41" s="175"/>
      <c r="I41" s="76"/>
      <c r="J41" s="167" t="s">
        <v>78</v>
      </c>
      <c r="K41" s="162"/>
      <c r="L41" s="38" t="s">
        <v>46</v>
      </c>
      <c r="M41" s="39" t="s">
        <v>47</v>
      </c>
      <c r="O41" s="6"/>
      <c r="P41" s="5"/>
    </row>
    <row r="42" spans="1:16" ht="15" thickTop="1">
      <c r="A42" s="221" t="s">
        <v>102</v>
      </c>
      <c r="B42" s="222">
        <f>IF($F$2-VLOOKUP($G$50,$I$51:$K$72,3,FALSE)&lt;0,$B$44,ROUND((1-($F$2-VLOOKUP($G$50,$I$51:$K$72,3,FALSE))/($F$2+1-$C$2))*$B$44,0))</f>
        <v>0</v>
      </c>
      <c r="C42" s="178"/>
      <c r="D42" s="157" t="s">
        <v>19</v>
      </c>
      <c r="E42" s="180">
        <f>VLOOKUP($G$50,$I$51:$J$72,2,FALSE)</f>
        <v>0.5</v>
      </c>
      <c r="F42" s="181"/>
      <c r="G42" s="43"/>
      <c r="H42" s="63">
        <f>ROUND(B42*E42,0)</f>
        <v>0</v>
      </c>
      <c r="I42" s="76"/>
      <c r="J42" s="163" t="s">
        <v>79</v>
      </c>
      <c r="K42" s="133"/>
      <c r="L42" s="204">
        <v>1169.8900000000001</v>
      </c>
      <c r="M42" s="205">
        <v>584.95000000000005</v>
      </c>
      <c r="O42" s="6"/>
      <c r="P42" s="5"/>
    </row>
    <row r="43" spans="1:16">
      <c r="A43" s="213" t="s">
        <v>103</v>
      </c>
      <c r="B43" s="222">
        <f>B44-B42</f>
        <v>0</v>
      </c>
      <c r="C43" s="214"/>
      <c r="D43" s="157" t="s">
        <v>19</v>
      </c>
      <c r="E43" s="215">
        <f>VLOOKUP($G$50+1,$I$51:$J$72,2,FALSE)</f>
        <v>0.5</v>
      </c>
      <c r="F43" s="215"/>
      <c r="G43" s="43"/>
      <c r="H43" s="63">
        <f>ROUND(B43*E43,0)</f>
        <v>0</v>
      </c>
      <c r="I43" s="76"/>
      <c r="J43" s="164" t="s">
        <v>80</v>
      </c>
      <c r="K43" s="134"/>
      <c r="L43" s="206">
        <v>838.7</v>
      </c>
      <c r="M43" s="207">
        <v>419.35</v>
      </c>
      <c r="O43" s="6"/>
      <c r="P43" s="5"/>
    </row>
    <row r="44" spans="1:16">
      <c r="A44" s="219" t="s">
        <v>107</v>
      </c>
      <c r="B44" s="223">
        <f>H39</f>
        <v>0</v>
      </c>
      <c r="C44" s="81"/>
      <c r="D44" s="81"/>
      <c r="E44" s="81"/>
      <c r="F44" s="81"/>
      <c r="G44" s="220" t="s">
        <v>108</v>
      </c>
      <c r="H44" s="63">
        <f>H42+H43</f>
        <v>0</v>
      </c>
      <c r="I44" s="76"/>
      <c r="J44" s="165" t="s">
        <v>81</v>
      </c>
      <c r="K44" s="135"/>
      <c r="L44" s="206">
        <v>957.27</v>
      </c>
      <c r="M44" s="207">
        <v>478.64</v>
      </c>
      <c r="N44" s="40"/>
      <c r="O44" s="6"/>
      <c r="P44" s="5"/>
    </row>
    <row r="45" spans="1:16" ht="15" thickBot="1">
      <c r="A45" s="219"/>
      <c r="B45" s="79"/>
      <c r="C45" s="81"/>
      <c r="D45" s="81"/>
      <c r="E45" s="81"/>
      <c r="F45" s="81"/>
      <c r="G45" s="84"/>
      <c r="H45" s="79"/>
      <c r="I45" s="76"/>
      <c r="J45" s="166" t="s">
        <v>82</v>
      </c>
      <c r="K45" s="136"/>
      <c r="L45" s="208">
        <v>628.04999999999995</v>
      </c>
      <c r="M45" s="209">
        <v>314.02999999999997</v>
      </c>
      <c r="N45" s="40"/>
      <c r="O45" s="6"/>
      <c r="P45" s="5"/>
    </row>
    <row r="46" spans="1:16" ht="15.6">
      <c r="A46" s="137" t="s">
        <v>4</v>
      </c>
      <c r="B46" s="138"/>
      <c r="C46" s="138"/>
      <c r="D46" s="138"/>
      <c r="E46" s="138"/>
      <c r="F46" s="138"/>
      <c r="G46" s="138"/>
      <c r="H46" s="139"/>
      <c r="I46" s="76"/>
      <c r="J46" s="76"/>
      <c r="K46" s="76"/>
      <c r="L46" s="80"/>
      <c r="M46" s="80"/>
      <c r="N46" s="2"/>
      <c r="O46" s="2"/>
    </row>
    <row r="47" spans="1:16">
      <c r="A47" s="156" t="s">
        <v>61</v>
      </c>
      <c r="B47" s="177">
        <f>SUMIF(K7:K10,"M",H7:H10)+SUMIF(K12:K15,"M",H12:H15)+SUMIF(K18:K21,"M",H18:H21)+SUMIF(K24:K26,"M",H24:H26)+SUMIF(K29:K31,"M",H29:H31)+SUMIF(K34:K36,"M",H34:H36)+IF(H41="M",H44,0)</f>
        <v>0</v>
      </c>
      <c r="C47" s="178"/>
      <c r="D47" s="157" t="s">
        <v>62</v>
      </c>
      <c r="E47" s="179">
        <f>SUMIF(K7:K10,"V",H7:H10)+SUMIF(K12:K15,"V",H12:H15)+SUMIF(K18:K21,"V",H18:H21)+SUMIF(K24:K26,"V",H24:H26)+SUMIF(K29:K31,"V",H29:H31)+SUMIF(K34:K36,"V",H34:H36)+IF(H41="V",H44,0)</f>
        <v>0</v>
      </c>
      <c r="F47" s="176"/>
      <c r="G47" s="43" t="s">
        <v>11</v>
      </c>
      <c r="H47" s="63">
        <f>H39+H44</f>
        <v>0</v>
      </c>
      <c r="I47" s="76"/>
      <c r="J47" s="76"/>
      <c r="K47" s="76"/>
      <c r="L47" s="80"/>
      <c r="M47" s="80"/>
    </row>
    <row r="48" spans="1:16" hidden="1">
      <c r="A48" s="80"/>
      <c r="B48" s="80"/>
      <c r="C48" s="80"/>
      <c r="D48" s="80"/>
      <c r="E48" s="80"/>
      <c r="F48" s="80"/>
      <c r="G48" s="160"/>
      <c r="H48" s="161"/>
      <c r="I48" s="76"/>
      <c r="J48" s="76"/>
      <c r="K48" s="76"/>
      <c r="L48" s="80"/>
      <c r="M48" s="80"/>
    </row>
    <row r="49" spans="1:11" hidden="1"/>
    <row r="50" spans="1:11" hidden="1">
      <c r="F50" s="216" t="s">
        <v>104</v>
      </c>
      <c r="G50" s="217">
        <f>IF(MONTH(C2)&lt;9,YEAR(C2),YEAR(C2)+1)</f>
        <v>2024</v>
      </c>
      <c r="H50" s="217"/>
      <c r="I50" s="216" t="s">
        <v>105</v>
      </c>
      <c r="J50" s="216" t="s">
        <v>106</v>
      </c>
      <c r="K50" s="216" t="s">
        <v>18</v>
      </c>
    </row>
    <row r="51" spans="1:11" hidden="1">
      <c r="F51" s="217"/>
      <c r="G51" s="217"/>
      <c r="H51" s="217"/>
      <c r="I51" s="217">
        <v>2011</v>
      </c>
      <c r="J51" s="217">
        <v>0.47</v>
      </c>
      <c r="K51" s="218">
        <f>DATE(I51,8,31)</f>
        <v>40786</v>
      </c>
    </row>
    <row r="52" spans="1:11" hidden="1">
      <c r="B52" s="14"/>
      <c r="C52" s="15"/>
      <c r="D52" s="16"/>
      <c r="F52" s="217"/>
      <c r="G52" s="217"/>
      <c r="H52" s="217"/>
      <c r="I52" s="217">
        <v>2012</v>
      </c>
      <c r="J52" s="217">
        <v>0.47</v>
      </c>
      <c r="K52" s="218">
        <f t="shared" ref="K52:K72" si="6">DATE(I52,8,31)</f>
        <v>41152</v>
      </c>
    </row>
    <row r="53" spans="1:11" hidden="1">
      <c r="A53" s="17"/>
      <c r="B53" s="18"/>
      <c r="C53" s="18"/>
      <c r="D53" s="15"/>
      <c r="F53" s="217"/>
      <c r="G53" s="217"/>
      <c r="H53" s="217"/>
      <c r="I53" s="217">
        <v>2013</v>
      </c>
      <c r="J53" s="217">
        <v>0.47</v>
      </c>
      <c r="K53" s="218">
        <f t="shared" si="6"/>
        <v>41517</v>
      </c>
    </row>
    <row r="54" spans="1:11" hidden="1">
      <c r="A54" s="19"/>
      <c r="B54" s="20"/>
      <c r="C54" s="20"/>
      <c r="D54" s="15"/>
      <c r="F54" s="217"/>
      <c r="G54" s="217"/>
      <c r="H54" s="217"/>
      <c r="I54" s="217">
        <v>2014</v>
      </c>
      <c r="J54" s="217">
        <v>0.47</v>
      </c>
      <c r="K54" s="218">
        <f t="shared" si="6"/>
        <v>41882</v>
      </c>
    </row>
    <row r="55" spans="1:11" hidden="1">
      <c r="A55" s="15"/>
      <c r="B55" s="15"/>
      <c r="C55" s="15"/>
      <c r="D55" s="15"/>
      <c r="F55" s="217"/>
      <c r="G55" s="217"/>
      <c r="H55" s="217"/>
      <c r="I55" s="217">
        <v>2015</v>
      </c>
      <c r="J55" s="217">
        <v>0.47</v>
      </c>
      <c r="K55" s="218">
        <f t="shared" si="6"/>
        <v>42247</v>
      </c>
    </row>
    <row r="56" spans="1:11" hidden="1">
      <c r="F56" s="217"/>
      <c r="G56" s="217"/>
      <c r="H56" s="217"/>
      <c r="I56" s="217">
        <v>2016</v>
      </c>
      <c r="J56" s="217">
        <v>0.47</v>
      </c>
      <c r="K56" s="218">
        <f t="shared" si="6"/>
        <v>42613</v>
      </c>
    </row>
    <row r="57" spans="1:11" hidden="1">
      <c r="F57" s="217"/>
      <c r="G57" s="217"/>
      <c r="H57" s="217"/>
      <c r="I57" s="217">
        <v>2017</v>
      </c>
      <c r="J57" s="217">
        <v>0.47</v>
      </c>
      <c r="K57" s="218">
        <f t="shared" si="6"/>
        <v>42978</v>
      </c>
    </row>
    <row r="58" spans="1:11" hidden="1">
      <c r="F58" s="217"/>
      <c r="G58" s="217"/>
      <c r="H58" s="217"/>
      <c r="I58" s="217">
        <v>2018</v>
      </c>
      <c r="J58" s="217">
        <v>0.47</v>
      </c>
      <c r="K58" s="218">
        <f t="shared" si="6"/>
        <v>43343</v>
      </c>
    </row>
    <row r="59" spans="1:11" hidden="1">
      <c r="F59" s="217"/>
      <c r="G59" s="217"/>
      <c r="H59" s="217"/>
      <c r="I59" s="217">
        <v>2019</v>
      </c>
      <c r="J59" s="217">
        <v>0.49</v>
      </c>
      <c r="K59" s="218">
        <f t="shared" si="6"/>
        <v>43708</v>
      </c>
    </row>
    <row r="60" spans="1:11" hidden="1">
      <c r="F60" s="217"/>
      <c r="G60" s="217"/>
      <c r="H60" s="217"/>
      <c r="I60" s="217">
        <v>2020</v>
      </c>
      <c r="J60" s="217">
        <v>0.495</v>
      </c>
      <c r="K60" s="218">
        <f t="shared" si="6"/>
        <v>44074</v>
      </c>
    </row>
    <row r="61" spans="1:11" hidden="1">
      <c r="F61" s="217"/>
      <c r="G61" s="217"/>
      <c r="H61" s="217"/>
      <c r="I61" s="217">
        <v>2021</v>
      </c>
      <c r="J61" s="217">
        <v>0.5</v>
      </c>
      <c r="K61" s="218">
        <f t="shared" si="6"/>
        <v>44439</v>
      </c>
    </row>
    <row r="62" spans="1:11" hidden="1">
      <c r="F62" s="217"/>
      <c r="G62" s="217"/>
      <c r="H62" s="217"/>
      <c r="I62" s="217">
        <v>2022</v>
      </c>
      <c r="J62" s="217">
        <v>0.5</v>
      </c>
      <c r="K62" s="218">
        <f t="shared" si="6"/>
        <v>44804</v>
      </c>
    </row>
    <row r="63" spans="1:11" hidden="1">
      <c r="F63" s="217"/>
      <c r="G63" s="217"/>
      <c r="H63" s="217"/>
      <c r="I63" s="217">
        <v>2023</v>
      </c>
      <c r="J63" s="217">
        <v>0.5</v>
      </c>
      <c r="K63" s="218">
        <f t="shared" si="6"/>
        <v>45169</v>
      </c>
    </row>
    <row r="64" spans="1:11" hidden="1">
      <c r="F64" s="217"/>
      <c r="G64" s="217"/>
      <c r="H64" s="217"/>
      <c r="I64" s="217">
        <v>2024</v>
      </c>
      <c r="J64" s="217">
        <v>0.5</v>
      </c>
      <c r="K64" s="218">
        <f t="shared" si="6"/>
        <v>45535</v>
      </c>
    </row>
    <row r="65" spans="1:11" hidden="1">
      <c r="F65" s="217"/>
      <c r="G65" s="217"/>
      <c r="H65" s="217"/>
      <c r="I65" s="217">
        <v>2025</v>
      </c>
      <c r="J65" s="217">
        <v>0.5</v>
      </c>
      <c r="K65" s="218">
        <f t="shared" si="6"/>
        <v>45900</v>
      </c>
    </row>
    <row r="66" spans="1:11" hidden="1">
      <c r="B66" s="14"/>
      <c r="C66" s="15"/>
      <c r="D66" s="16"/>
      <c r="F66" s="217"/>
      <c r="G66" s="217"/>
      <c r="H66" s="217"/>
      <c r="I66" s="217">
        <v>2026</v>
      </c>
      <c r="J66" s="217">
        <v>0.5</v>
      </c>
      <c r="K66" s="218">
        <f t="shared" si="6"/>
        <v>46265</v>
      </c>
    </row>
    <row r="67" spans="1:11" hidden="1">
      <c r="A67" s="17"/>
      <c r="B67" s="18"/>
      <c r="C67" s="18"/>
      <c r="D67" s="15"/>
      <c r="F67" s="217"/>
      <c r="G67" s="217"/>
      <c r="H67" s="217"/>
      <c r="I67" s="217">
        <v>2027</v>
      </c>
      <c r="J67" s="217">
        <v>0.5</v>
      </c>
      <c r="K67" s="218">
        <f t="shared" si="6"/>
        <v>46630</v>
      </c>
    </row>
    <row r="68" spans="1:11" hidden="1">
      <c r="A68" s="19"/>
      <c r="B68" s="20"/>
      <c r="C68" s="20"/>
      <c r="D68" s="15"/>
      <c r="F68" s="217"/>
      <c r="G68" s="217"/>
      <c r="H68" s="217"/>
      <c r="I68" s="217">
        <v>2028</v>
      </c>
      <c r="J68" s="217">
        <v>0.5</v>
      </c>
      <c r="K68" s="218">
        <f t="shared" si="6"/>
        <v>46996</v>
      </c>
    </row>
    <row r="69" spans="1:11" hidden="1">
      <c r="A69" s="15"/>
      <c r="B69" s="15"/>
      <c r="C69" s="15"/>
      <c r="D69" s="15"/>
      <c r="F69" s="217"/>
      <c r="G69" s="217"/>
      <c r="H69" s="217"/>
      <c r="I69" s="217">
        <v>2029</v>
      </c>
      <c r="J69" s="217">
        <v>0.5</v>
      </c>
      <c r="K69" s="218">
        <f t="shared" si="6"/>
        <v>47361</v>
      </c>
    </row>
    <row r="70" spans="1:11" hidden="1">
      <c r="F70" s="217"/>
      <c r="G70" s="217"/>
      <c r="H70" s="217"/>
      <c r="I70" s="217">
        <v>2030</v>
      </c>
      <c r="J70" s="217">
        <v>0.5</v>
      </c>
      <c r="K70" s="218">
        <f t="shared" si="6"/>
        <v>47726</v>
      </c>
    </row>
    <row r="71" spans="1:11" hidden="1">
      <c r="F71" s="217"/>
      <c r="G71" s="217"/>
      <c r="H71" s="217"/>
      <c r="I71" s="217">
        <v>2031</v>
      </c>
      <c r="J71" s="217">
        <v>0.5</v>
      </c>
      <c r="K71" s="218">
        <f t="shared" si="6"/>
        <v>48091</v>
      </c>
    </row>
    <row r="72" spans="1:11" hidden="1">
      <c r="F72" s="217"/>
      <c r="G72" s="217"/>
      <c r="H72" s="217"/>
      <c r="I72" s="217">
        <v>2032</v>
      </c>
      <c r="J72" s="217">
        <v>0.5</v>
      </c>
      <c r="K72" s="218">
        <f t="shared" si="6"/>
        <v>48457</v>
      </c>
    </row>
  </sheetData>
  <mergeCells count="7">
    <mergeCell ref="C2:D2"/>
    <mergeCell ref="F2:G2"/>
    <mergeCell ref="J39:M40"/>
    <mergeCell ref="A3:M3"/>
    <mergeCell ref="A4:J4"/>
    <mergeCell ref="A6:B6"/>
    <mergeCell ref="D6:H6"/>
  </mergeCells>
  <phoneticPr fontId="17" type="noConversion"/>
  <conditionalFormatting sqref="K7:K10 K12:K15 K18:K21 K24:K26 K29:K31 K34:K36">
    <cfRule type="expression" dxfId="1" priority="2">
      <formula>NOT(OR($K9="M",$K9="V",$H$41="M",$H$41="V"))</formula>
    </cfRule>
  </conditionalFormatting>
  <conditionalFormatting sqref="H41">
    <cfRule type="expression" dxfId="0" priority="1">
      <formula>NOT(OR($K41="M",$K41="V",$H$41="M",$H$41="V"))</formula>
    </cfRule>
  </conditionalFormatting>
  <pageMargins left="0.5" right="0.2" top="0.35" bottom="0.25" header="0.3" footer="0.3"/>
  <pageSetup scale="82" orientation="landscape" r:id="rId1"/>
  <headerFooter scaleWithDoc="0" alignWithMargins="0"/>
  <legacyDrawing r:id="rId2"/>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29"/>
  <sheetViews>
    <sheetView workbookViewId="0">
      <selection activeCell="B29" sqref="B29"/>
    </sheetView>
  </sheetViews>
  <sheetFormatPr defaultColWidth="8.88671875" defaultRowHeight="14.4"/>
  <cols>
    <col min="1" max="1" width="23.44140625" customWidth="1"/>
    <col min="2" max="7" width="16.109375" customWidth="1"/>
  </cols>
  <sheetData>
    <row r="1" spans="1:7" ht="6.75" customHeight="1">
      <c r="A1" s="268"/>
      <c r="B1" s="268"/>
      <c r="C1" s="268"/>
      <c r="D1" s="268"/>
      <c r="E1" s="268"/>
      <c r="F1" s="268"/>
      <c r="G1" s="268"/>
    </row>
    <row r="2" spans="1:7" ht="15.6">
      <c r="A2" s="85"/>
      <c r="B2" s="85"/>
      <c r="C2" s="85"/>
      <c r="D2" s="85"/>
      <c r="E2" s="85"/>
      <c r="F2" s="32"/>
      <c r="G2" s="31" t="s">
        <v>59</v>
      </c>
    </row>
    <row r="3" spans="1:7" ht="15" thickBot="1">
      <c r="A3" s="86"/>
      <c r="B3" s="86"/>
      <c r="C3" s="86"/>
      <c r="D3" s="86"/>
      <c r="E3" s="86"/>
      <c r="F3" s="86"/>
      <c r="G3" s="86"/>
    </row>
    <row r="4" spans="1:7">
      <c r="A4" s="113" t="s">
        <v>22</v>
      </c>
      <c r="B4" s="114" t="s">
        <v>23</v>
      </c>
      <c r="C4" s="114" t="s">
        <v>24</v>
      </c>
      <c r="D4" s="114" t="s">
        <v>25</v>
      </c>
      <c r="E4" s="114" t="s">
        <v>26</v>
      </c>
      <c r="F4" s="114" t="s">
        <v>27</v>
      </c>
      <c r="G4" s="115" t="s">
        <v>28</v>
      </c>
    </row>
    <row r="5" spans="1:7" ht="24.9" customHeight="1">
      <c r="A5" s="111" t="s">
        <v>29</v>
      </c>
      <c r="B5" s="116">
        <f>'Year 1'!$E$16</f>
        <v>0</v>
      </c>
      <c r="C5" s="116">
        <f>'Year 2'!$E$16</f>
        <v>0</v>
      </c>
      <c r="D5" s="116">
        <f>'Year 3'!$E$16</f>
        <v>0</v>
      </c>
      <c r="E5" s="116">
        <f>'Year 4'!$E$16</f>
        <v>0</v>
      </c>
      <c r="F5" s="116">
        <f>'Year 5'!$E$16</f>
        <v>0</v>
      </c>
      <c r="G5" s="117">
        <f>SUM(B5:F5)</f>
        <v>0</v>
      </c>
    </row>
    <row r="6" spans="1:7" ht="24.9" customHeight="1">
      <c r="A6" s="111" t="s">
        <v>5</v>
      </c>
      <c r="B6" s="116">
        <f>'Year 1'!$E$22</f>
        <v>0</v>
      </c>
      <c r="C6" s="116">
        <f>'Year 2'!$E$22</f>
        <v>0</v>
      </c>
      <c r="D6" s="116">
        <f>'Year 3'!$E$22</f>
        <v>0</v>
      </c>
      <c r="E6" s="116">
        <f>'Year 4'!$E$22</f>
        <v>0</v>
      </c>
      <c r="F6" s="116">
        <f>'Year 5'!$E$22</f>
        <v>0</v>
      </c>
      <c r="G6" s="117">
        <f t="shared" ref="G6:G10" si="0">SUM(B6:F6)</f>
        <v>0</v>
      </c>
    </row>
    <row r="7" spans="1:7" ht="24.9" customHeight="1">
      <c r="A7" s="111" t="s">
        <v>10</v>
      </c>
      <c r="B7" s="116">
        <f>'Year 1'!$G$16+'Year 1'!$G$22</f>
        <v>0</v>
      </c>
      <c r="C7" s="116">
        <f>'Year 2'!$G$16+'Year 2'!$G$22</f>
        <v>0</v>
      </c>
      <c r="D7" s="116">
        <f>'Year 3'!$G$16+'Year 3'!$G$22</f>
        <v>0</v>
      </c>
      <c r="E7" s="116">
        <f>'Year 4'!$G$16+'Year 4'!$G$22</f>
        <v>0</v>
      </c>
      <c r="F7" s="116">
        <f>'Year 5'!$G$16+'Year 5'!$G$22</f>
        <v>0</v>
      </c>
      <c r="G7" s="117">
        <f t="shared" si="0"/>
        <v>0</v>
      </c>
    </row>
    <row r="8" spans="1:7" ht="24.9" customHeight="1">
      <c r="A8" s="111" t="s">
        <v>0</v>
      </c>
      <c r="B8" s="116">
        <f>'Year 1'!$H$27</f>
        <v>0</v>
      </c>
      <c r="C8" s="116">
        <f>'Year 2'!$H$27</f>
        <v>0</v>
      </c>
      <c r="D8" s="116">
        <f>'Year 3'!$H$27</f>
        <v>0</v>
      </c>
      <c r="E8" s="116">
        <f>'Year 4'!$H$27</f>
        <v>0</v>
      </c>
      <c r="F8" s="116">
        <f>'Year 5'!$H$27</f>
        <v>0</v>
      </c>
      <c r="G8" s="117">
        <f t="shared" si="0"/>
        <v>0</v>
      </c>
    </row>
    <row r="9" spans="1:7" ht="24.9" customHeight="1">
      <c r="A9" s="111" t="s">
        <v>1</v>
      </c>
      <c r="B9" s="116">
        <f>'Year 1'!$H$32</f>
        <v>0</v>
      </c>
      <c r="C9" s="116">
        <f>'Year 2'!$H$32</f>
        <v>0</v>
      </c>
      <c r="D9" s="116">
        <f>'Year 3'!$H$32</f>
        <v>0</v>
      </c>
      <c r="E9" s="116">
        <f>'Year 4'!$H$32</f>
        <v>0</v>
      </c>
      <c r="F9" s="116">
        <f>'Year 5'!$H$32</f>
        <v>0</v>
      </c>
      <c r="G9" s="117">
        <f t="shared" si="0"/>
        <v>0</v>
      </c>
    </row>
    <row r="10" spans="1:7" ht="24.9" customHeight="1">
      <c r="A10" s="112" t="s">
        <v>2</v>
      </c>
      <c r="B10" s="116">
        <f>'Year 1'!$H$37</f>
        <v>0</v>
      </c>
      <c r="C10" s="116">
        <f>'Year 2'!$H$37</f>
        <v>0</v>
      </c>
      <c r="D10" s="116">
        <f>'Year 3'!$H$37</f>
        <v>0</v>
      </c>
      <c r="E10" s="116">
        <f>'Year 4'!$H$37</f>
        <v>0</v>
      </c>
      <c r="F10" s="116">
        <f>'Year 5'!$H$37</f>
        <v>0</v>
      </c>
      <c r="G10" s="117">
        <f t="shared" si="0"/>
        <v>0</v>
      </c>
    </row>
    <row r="11" spans="1:7" ht="24.9" customHeight="1">
      <c r="A11" s="128" t="s">
        <v>3</v>
      </c>
      <c r="B11" s="116">
        <f>'Year 1'!$H$39</f>
        <v>0</v>
      </c>
      <c r="C11" s="116">
        <f>'Year 2'!$H$39</f>
        <v>0</v>
      </c>
      <c r="D11" s="116">
        <f>'Year 3'!$H$39</f>
        <v>0</v>
      </c>
      <c r="E11" s="116">
        <f>'Year 4'!$H$39</f>
        <v>0</v>
      </c>
      <c r="F11" s="116">
        <f>'Year 5'!$H$39</f>
        <v>0</v>
      </c>
      <c r="G11" s="117">
        <f>SUM(B11:F11)</f>
        <v>0</v>
      </c>
    </row>
    <row r="12" spans="1:7" ht="24.9" customHeight="1">
      <c r="A12" s="129" t="s">
        <v>30</v>
      </c>
      <c r="B12" s="116">
        <f>'Year 1'!$H$44</f>
        <v>0</v>
      </c>
      <c r="C12" s="116">
        <f>'Year 2'!$H$44</f>
        <v>0</v>
      </c>
      <c r="D12" s="116">
        <f>'Year 3'!$H$44</f>
        <v>0</v>
      </c>
      <c r="E12" s="116">
        <f>'Year 4'!$H$44</f>
        <v>0</v>
      </c>
      <c r="F12" s="116">
        <f>'Year 5'!$H$44</f>
        <v>0</v>
      </c>
      <c r="G12" s="117">
        <f>SUM(B12:F12)</f>
        <v>0</v>
      </c>
    </row>
    <row r="13" spans="1:7" ht="24.9" customHeight="1" thickBot="1">
      <c r="A13" s="130" t="s">
        <v>4</v>
      </c>
      <c r="B13" s="126">
        <f>SUM(B11:B12)</f>
        <v>0</v>
      </c>
      <c r="C13" s="126">
        <f t="shared" ref="C13:F13" si="1">SUM(C11:C12)</f>
        <v>0</v>
      </c>
      <c r="D13" s="126">
        <f t="shared" si="1"/>
        <v>0</v>
      </c>
      <c r="E13" s="126">
        <f t="shared" si="1"/>
        <v>0</v>
      </c>
      <c r="F13" s="126">
        <f t="shared" si="1"/>
        <v>0</v>
      </c>
      <c r="G13" s="127">
        <f>SUM(B13:F13)</f>
        <v>0</v>
      </c>
    </row>
    <row r="26" spans="1:7" ht="15" thickBot="1"/>
    <row r="27" spans="1:7">
      <c r="A27" s="113" t="s">
        <v>85</v>
      </c>
      <c r="B27" s="114" t="s">
        <v>23</v>
      </c>
      <c r="C27" s="114" t="s">
        <v>24</v>
      </c>
      <c r="D27" s="114" t="s">
        <v>25</v>
      </c>
      <c r="E27" s="114" t="s">
        <v>26</v>
      </c>
      <c r="F27" s="114" t="s">
        <v>27</v>
      </c>
      <c r="G27" s="115" t="s">
        <v>28</v>
      </c>
    </row>
    <row r="28" spans="1:7">
      <c r="A28" s="111" t="s">
        <v>61</v>
      </c>
      <c r="B28" s="116">
        <f>'Year 1'!$B$47</f>
        <v>0</v>
      </c>
      <c r="C28" s="116">
        <f>'Year 2'!$B$47</f>
        <v>0</v>
      </c>
      <c r="D28" s="116">
        <f>'Year 3'!$B$47</f>
        <v>0</v>
      </c>
      <c r="E28" s="116">
        <f>'Year 4'!$B$47</f>
        <v>0</v>
      </c>
      <c r="F28" s="116">
        <f>'Year 5'!$B$47</f>
        <v>0</v>
      </c>
      <c r="G28" s="117">
        <f>SUM(B28:F28)</f>
        <v>0</v>
      </c>
    </row>
    <row r="29" spans="1:7">
      <c r="A29" s="111" t="s">
        <v>62</v>
      </c>
      <c r="B29" s="116">
        <f>'Year 1'!$E$47</f>
        <v>0</v>
      </c>
      <c r="C29" s="116">
        <f>'Year 2'!$E$47</f>
        <v>0</v>
      </c>
      <c r="D29" s="116">
        <f>'Year 3'!$E$47</f>
        <v>0</v>
      </c>
      <c r="E29" s="116">
        <f>'Year 4'!$E$47</f>
        <v>0</v>
      </c>
      <c r="F29" s="116">
        <f>'Year 5'!$E$47</f>
        <v>0</v>
      </c>
      <c r="G29" s="117">
        <f>SUM(B29:F29)</f>
        <v>0</v>
      </c>
    </row>
  </sheetData>
  <mergeCells count="1">
    <mergeCell ref="A1:G1"/>
  </mergeCells>
  <phoneticPr fontId="17" type="noConversion"/>
  <pageMargins left="0.7" right="0.7" top="0.75" bottom="0.75" header="0.3" footer="0.3"/>
  <pageSetup scale="98" orientation="landscape" r:id="rId1"/>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workbookViewId="0">
      <selection activeCell="A6" sqref="A6"/>
    </sheetView>
  </sheetViews>
  <sheetFormatPr defaultColWidth="8.88671875" defaultRowHeight="13.8"/>
  <cols>
    <col min="1" max="1" width="25.88671875" style="5" customWidth="1"/>
    <col min="2" max="2" width="37.33203125" style="5" customWidth="1"/>
    <col min="3" max="3" width="25.88671875" style="5" customWidth="1"/>
    <col min="4" max="16384" width="8.88671875" style="5"/>
  </cols>
  <sheetData>
    <row r="1" spans="1:7" ht="6.9" customHeight="1">
      <c r="A1" s="32"/>
      <c r="B1" s="32"/>
      <c r="C1" s="32"/>
      <c r="D1" s="33"/>
      <c r="E1" s="33"/>
      <c r="F1" s="33"/>
      <c r="G1" s="33"/>
    </row>
    <row r="2" spans="1:7" ht="15.6">
      <c r="A2" s="85"/>
      <c r="B2" s="85"/>
      <c r="C2" s="31" t="s">
        <v>98</v>
      </c>
      <c r="D2" s="36"/>
      <c r="E2" s="36"/>
      <c r="F2" s="36"/>
      <c r="G2" s="36"/>
    </row>
    <row r="3" spans="1:7" ht="14.4">
      <c r="A3" s="118"/>
      <c r="B3" s="118"/>
      <c r="C3" s="118"/>
      <c r="D3" s="15"/>
      <c r="E3" s="15"/>
      <c r="F3" s="15"/>
      <c r="G3" s="15"/>
    </row>
    <row r="4" spans="1:7" ht="14.4">
      <c r="A4" s="269" t="s">
        <v>99</v>
      </c>
      <c r="B4" s="269"/>
      <c r="C4" s="269"/>
      <c r="D4" s="87"/>
      <c r="E4" s="87"/>
      <c r="F4" s="87"/>
      <c r="G4" s="87"/>
    </row>
    <row r="5" spans="1:7" ht="14.4">
      <c r="A5" s="269" t="s">
        <v>100</v>
      </c>
      <c r="B5" s="269"/>
      <c r="C5" s="269"/>
      <c r="D5" s="87"/>
      <c r="E5" s="87"/>
      <c r="F5" s="87"/>
      <c r="G5" s="87"/>
    </row>
    <row r="6" spans="1:7" ht="18.75" customHeight="1" thickBot="1">
      <c r="A6" s="88"/>
      <c r="B6" s="88"/>
      <c r="C6" s="88"/>
      <c r="D6" s="87"/>
      <c r="E6" s="87"/>
      <c r="F6" s="87"/>
      <c r="G6" s="87"/>
    </row>
    <row r="7" spans="1:7" ht="26.4">
      <c r="A7" s="119" t="s">
        <v>20</v>
      </c>
      <c r="B7" s="120" t="s">
        <v>21</v>
      </c>
      <c r="C7" s="121" t="s">
        <v>83</v>
      </c>
      <c r="D7" s="87"/>
      <c r="E7" s="87"/>
      <c r="F7" s="87"/>
      <c r="G7" s="87"/>
    </row>
    <row r="8" spans="1:7" ht="18.75" customHeight="1">
      <c r="A8" s="122"/>
      <c r="B8" s="123"/>
      <c r="C8" s="171">
        <v>0</v>
      </c>
    </row>
    <row r="9" spans="1:7" ht="18.75" customHeight="1">
      <c r="A9" s="122"/>
      <c r="B9" s="123"/>
      <c r="C9" s="171">
        <v>0</v>
      </c>
    </row>
    <row r="10" spans="1:7" ht="18.75" customHeight="1">
      <c r="A10" s="122"/>
      <c r="B10" s="123"/>
      <c r="C10" s="171">
        <v>0</v>
      </c>
    </row>
    <row r="11" spans="1:7" ht="18.75" customHeight="1">
      <c r="A11" s="122"/>
      <c r="B11" s="123"/>
      <c r="C11" s="171">
        <v>0</v>
      </c>
    </row>
    <row r="12" spans="1:7" ht="18.75" customHeight="1">
      <c r="A12" s="122"/>
      <c r="B12" s="123"/>
      <c r="C12" s="171">
        <v>0</v>
      </c>
    </row>
    <row r="13" spans="1:7" ht="18.75" customHeight="1">
      <c r="A13" s="122"/>
      <c r="B13" s="123"/>
      <c r="C13" s="171">
        <v>0</v>
      </c>
    </row>
    <row r="14" spans="1:7" ht="18.75" customHeight="1">
      <c r="A14" s="122"/>
      <c r="B14" s="123"/>
      <c r="C14" s="171">
        <v>0</v>
      </c>
    </row>
    <row r="15" spans="1:7" ht="18.75" customHeight="1">
      <c r="A15" s="122"/>
      <c r="B15" s="123"/>
      <c r="C15" s="171">
        <v>0</v>
      </c>
    </row>
    <row r="16" spans="1:7" ht="18.75" customHeight="1">
      <c r="A16" s="122"/>
      <c r="B16" s="123"/>
      <c r="C16" s="171">
        <v>0</v>
      </c>
    </row>
    <row r="17" spans="1:3" ht="18.75" customHeight="1">
      <c r="A17" s="122"/>
      <c r="B17" s="123"/>
      <c r="C17" s="171">
        <v>0</v>
      </c>
    </row>
    <row r="18" spans="1:3" ht="18.75" customHeight="1">
      <c r="A18" s="122"/>
      <c r="B18" s="123"/>
      <c r="C18" s="171">
        <v>0</v>
      </c>
    </row>
    <row r="19" spans="1:3" ht="18.75" customHeight="1">
      <c r="A19" s="122"/>
      <c r="B19" s="123"/>
      <c r="C19" s="171">
        <v>0</v>
      </c>
    </row>
    <row r="20" spans="1:3" ht="18.75" customHeight="1">
      <c r="A20" s="122"/>
      <c r="B20" s="123"/>
      <c r="C20" s="171">
        <v>0</v>
      </c>
    </row>
    <row r="21" spans="1:3" ht="18.75" customHeight="1">
      <c r="A21" s="122"/>
      <c r="B21" s="123"/>
      <c r="C21" s="171">
        <v>0</v>
      </c>
    </row>
    <row r="22" spans="1:3" ht="18.75" customHeight="1">
      <c r="A22" s="122"/>
      <c r="B22" s="123"/>
      <c r="C22" s="171">
        <v>0</v>
      </c>
    </row>
    <row r="23" spans="1:3" ht="18.75" customHeight="1">
      <c r="A23" s="122"/>
      <c r="B23" s="123"/>
      <c r="C23" s="171">
        <v>0</v>
      </c>
    </row>
    <row r="24" spans="1:3" ht="18.75" customHeight="1">
      <c r="A24" s="122"/>
      <c r="B24" s="123"/>
      <c r="C24" s="171">
        <v>0</v>
      </c>
    </row>
    <row r="25" spans="1:3" ht="18.75" customHeight="1">
      <c r="A25" s="122"/>
      <c r="B25" s="123"/>
      <c r="C25" s="171">
        <v>0</v>
      </c>
    </row>
    <row r="26" spans="1:3" ht="18.75" customHeight="1">
      <c r="A26" s="122"/>
      <c r="B26" s="123"/>
      <c r="C26" s="171">
        <v>0</v>
      </c>
    </row>
    <row r="27" spans="1:3" ht="18.75" customHeight="1">
      <c r="A27" s="122"/>
      <c r="B27" s="123"/>
      <c r="C27" s="171">
        <v>0</v>
      </c>
    </row>
    <row r="28" spans="1:3" ht="18.75" customHeight="1">
      <c r="A28" s="122"/>
      <c r="B28" s="123"/>
      <c r="C28" s="171">
        <v>0</v>
      </c>
    </row>
    <row r="29" spans="1:3" ht="18.75" customHeight="1">
      <c r="A29" s="122"/>
      <c r="B29" s="123"/>
      <c r="C29" s="171">
        <v>0</v>
      </c>
    </row>
    <row r="30" spans="1:3" ht="18.75" customHeight="1">
      <c r="A30" s="122"/>
      <c r="B30" s="123"/>
      <c r="C30" s="171">
        <v>0</v>
      </c>
    </row>
    <row r="31" spans="1:3" ht="18.75" customHeight="1">
      <c r="A31" s="122"/>
      <c r="B31" s="123"/>
      <c r="C31" s="171">
        <v>0</v>
      </c>
    </row>
    <row r="32" spans="1:3" ht="18.75" customHeight="1">
      <c r="A32" s="122"/>
      <c r="B32" s="123"/>
      <c r="C32" s="171">
        <v>0</v>
      </c>
    </row>
    <row r="33" spans="1:7" ht="18.75" customHeight="1">
      <c r="A33" s="122"/>
      <c r="B33" s="123"/>
      <c r="C33" s="171">
        <v>0</v>
      </c>
    </row>
    <row r="34" spans="1:7" ht="18.75" customHeight="1">
      <c r="A34" s="122"/>
      <c r="B34" s="123"/>
      <c r="C34" s="171">
        <v>0</v>
      </c>
    </row>
    <row r="35" spans="1:7" ht="18.75" customHeight="1">
      <c r="A35" s="122"/>
      <c r="B35" s="123"/>
      <c r="C35" s="171">
        <v>0</v>
      </c>
    </row>
    <row r="36" spans="1:7" ht="18.75" customHeight="1" thickBot="1">
      <c r="A36" s="124"/>
      <c r="B36" s="125"/>
      <c r="C36" s="172">
        <v>0</v>
      </c>
    </row>
    <row r="37" spans="1:7" ht="16.2" thickBot="1">
      <c r="A37" s="169" t="s">
        <v>4</v>
      </c>
      <c r="B37" s="170"/>
      <c r="C37" s="173">
        <f>SUM(C8:C36)</f>
        <v>0</v>
      </c>
      <c r="D37" s="168"/>
      <c r="E37" s="168"/>
      <c r="F37" s="168"/>
      <c r="G37" s="168"/>
    </row>
    <row r="38" spans="1:7">
      <c r="A38" s="6"/>
      <c r="B38" s="6"/>
      <c r="C38" s="6"/>
    </row>
  </sheetData>
  <mergeCells count="2">
    <mergeCell ref="A4:C4"/>
    <mergeCell ref="A5:C5"/>
  </mergeCells>
  <phoneticPr fontId="17" type="noConversion"/>
  <pageMargins left="0.7" right="0.7" top="0.75" bottom="0.75" header="0.3" footer="0.3"/>
  <pageSetup orientation="portrait" r:id="rId1"/>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5FD2FCB7C8184C9A9AB60C389BB232" ma:contentTypeVersion="0" ma:contentTypeDescription="Create a new document." ma:contentTypeScope="" ma:versionID="c7b1a1f7334ae9172b7526f8212801e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2C4B44-8B71-4454-9B55-4B233F91F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3E630594-976F-4BA2-B17E-C7E2E673BE8D}">
  <ds:schemaRefs>
    <ds:schemaRef ds:uri="http://schemas.microsoft.com/sharepoint/v3/contenttype/forms"/>
  </ds:schemaRefs>
</ds:datastoreItem>
</file>

<file path=customXml/itemProps3.xml><?xml version="1.0" encoding="utf-8"?>
<ds:datastoreItem xmlns:ds="http://schemas.openxmlformats.org/officeDocument/2006/customXml" ds:itemID="{D938A54F-2518-4482-964C-FDCA840BC9F5}">
  <ds:schemaRefs>
    <ds:schemaRef ds:uri="http://purl.org/dc/dcmitype/"/>
    <ds:schemaRef ds:uri="http://purl.org/dc/elements/1.1/"/>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Cover</vt:lpstr>
      <vt:lpstr>Year 1</vt:lpstr>
      <vt:lpstr>Year 2</vt:lpstr>
      <vt:lpstr>Year 3</vt:lpstr>
      <vt:lpstr>Year 4</vt:lpstr>
      <vt:lpstr>Year 5</vt:lpstr>
      <vt:lpstr>Summary</vt:lpstr>
      <vt:lpstr>In-kind</vt:lpstr>
      <vt:lpstr>Cover!Print_Area</vt:lpstr>
      <vt:lpstr>Summary!Print_Area</vt:lpstr>
      <vt:lpstr>'Year 1'!Print_Area</vt:lpstr>
      <vt:lpstr>'Year 2'!Print_Area</vt:lpstr>
      <vt:lpstr>'Year 3'!Print_Area</vt:lpstr>
      <vt:lpstr>'Year 4'!Print_Area</vt:lpstr>
      <vt:lpstr>'Year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2013-01-04T20:00:48Z</cp:lastPrinted>
  <dcterms:created xsi:type="dcterms:W3CDTF">2006-09-16T00:00:00Z</dcterms:created>
  <dcterms:modified xsi:type="dcterms:W3CDTF">2021-01-22T20:18:47Z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0x010100C75FD2FCB7C8184C9A9AB60C389BB232</vt:lpwstr>
  </property>
</Properties>
</file>